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055" windowHeight="4110"/>
  </bookViews>
  <sheets>
    <sheet name="経費内訳　合計" sheetId="1" r:id="rId1"/>
    <sheet name="設備備品費" sheetId="2" r:id="rId2"/>
    <sheet name="人件費" sheetId="5" r:id="rId3"/>
    <sheet name="謝金" sheetId="6" r:id="rId4"/>
    <sheet name="旅費" sheetId="3" r:id="rId5"/>
    <sheet name="外注費" sheetId="7" r:id="rId6"/>
    <sheet name="その他" sheetId="8" r:id="rId7"/>
    <sheet name="消費税相当額" sheetId="9" r:id="rId8"/>
  </sheets>
  <definedNames>
    <definedName name="_xlnm.Print_Area" localSheetId="6">その他!$A$1:$H$45</definedName>
    <definedName name="_xlnm.Print_Area" localSheetId="5">外注費!$A$1:$H$29</definedName>
    <definedName name="_xlnm.Print_Area" localSheetId="0">'経費内訳　合計'!$A$1:$E$28</definedName>
    <definedName name="_xlnm.Print_Area" localSheetId="3">謝金!$A$1:$F$32</definedName>
    <definedName name="_xlnm.Print_Area" localSheetId="7">消費税相当額!$A$1:$G$22</definedName>
    <definedName name="_xlnm.Print_Area" localSheetId="2">人件費!$A$1:$J$34</definedName>
    <definedName name="_xlnm.Print_Area" localSheetId="1">設備備品費!$A$1:$H$45</definedName>
    <definedName name="_xlnm.Print_Area" localSheetId="4">旅費!$A$1:$M$34</definedName>
    <definedName name="型_番">#REF!</definedName>
    <definedName name="小計">#REF!</definedName>
    <definedName name="数量">#REF!</definedName>
    <definedName name="定価">#REF!</definedName>
    <definedName name="納入価">#REF!</definedName>
    <definedName name="品__名">#REF!</definedName>
  </definedNames>
  <calcPr calcId="162913"/>
</workbook>
</file>

<file path=xl/calcChain.xml><?xml version="1.0" encoding="utf-8"?>
<calcChain xmlns="http://schemas.openxmlformats.org/spreadsheetml/2006/main">
  <c r="H44" i="8" l="1"/>
  <c r="H28" i="7"/>
  <c r="M33" i="3"/>
  <c r="E6" i="9" s="1"/>
  <c r="F31" i="6"/>
  <c r="E5" i="9" s="1"/>
  <c r="H44" i="2"/>
  <c r="E4" i="9" s="1"/>
  <c r="E7" i="9" l="1"/>
  <c r="M28" i="3" l="1"/>
  <c r="F27" i="1" l="1"/>
  <c r="H20" i="8"/>
  <c r="H19" i="8"/>
  <c r="H18" i="8"/>
  <c r="H17" i="8"/>
  <c r="H16" i="8"/>
  <c r="H15" i="8"/>
  <c r="M15" i="3"/>
  <c r="M14" i="3"/>
  <c r="M13" i="3"/>
  <c r="M12" i="3"/>
  <c r="M11" i="3"/>
  <c r="H17" i="2"/>
  <c r="H16" i="2"/>
  <c r="H15" i="2"/>
  <c r="H14" i="2"/>
  <c r="H13" i="2"/>
  <c r="H19" i="2" l="1"/>
  <c r="H18" i="2"/>
  <c r="H12" i="2"/>
  <c r="H11" i="2"/>
  <c r="J15" i="5"/>
  <c r="J14" i="5"/>
  <c r="J13" i="5"/>
  <c r="J28" i="5"/>
  <c r="J27" i="5"/>
  <c r="J26" i="5"/>
  <c r="J25" i="5"/>
  <c r="J24" i="5"/>
  <c r="J23" i="5"/>
  <c r="J22" i="5"/>
  <c r="J21" i="5"/>
  <c r="J20" i="5"/>
  <c r="J19" i="5"/>
  <c r="J18" i="5"/>
  <c r="J17" i="5"/>
  <c r="J16" i="5"/>
  <c r="J12" i="5"/>
  <c r="J11" i="5"/>
  <c r="J10" i="5"/>
  <c r="J9" i="5"/>
  <c r="J8" i="5"/>
  <c r="J7" i="5"/>
  <c r="J5" i="5"/>
  <c r="J31" i="5" s="1"/>
  <c r="D11" i="1" s="1"/>
  <c r="J6" i="5"/>
  <c r="J32" i="5" s="1"/>
  <c r="D12" i="1" s="1"/>
  <c r="J27" i="1" l="1"/>
  <c r="E26" i="1" l="1"/>
  <c r="K27" i="1" l="1"/>
  <c r="E34" i="1"/>
  <c r="E31" i="1"/>
  <c r="E28" i="1"/>
  <c r="M7" i="3" l="1"/>
  <c r="M6" i="3"/>
  <c r="M5" i="3"/>
  <c r="M4" i="3"/>
  <c r="H6" i="2"/>
  <c r="H5" i="2"/>
  <c r="H43" i="2" l="1"/>
  <c r="D4" i="9" s="1"/>
  <c r="G4" i="9" s="1"/>
  <c r="D16" i="1"/>
  <c r="H40" i="8" l="1"/>
  <c r="D22" i="1" s="1"/>
  <c r="H38" i="8"/>
  <c r="D20" i="1" s="1"/>
  <c r="H6" i="7"/>
  <c r="H27" i="7" s="1"/>
  <c r="M32" i="3"/>
  <c r="D6" i="9" s="1"/>
  <c r="G6" i="9" s="1"/>
  <c r="M31" i="3"/>
  <c r="D17" i="1" s="1"/>
  <c r="M29" i="3"/>
  <c r="D15" i="1" s="1"/>
  <c r="M30" i="3"/>
  <c r="D14" i="1" s="1"/>
  <c r="H6" i="8" l="1"/>
  <c r="H39" i="8" s="1"/>
  <c r="D21" i="1" s="1"/>
  <c r="H7" i="8"/>
  <c r="H37" i="8" s="1"/>
  <c r="D19" i="1" s="1"/>
  <c r="H34" i="8" l="1"/>
  <c r="H33" i="8"/>
  <c r="H32" i="8"/>
  <c r="H31" i="8"/>
  <c r="H30" i="8"/>
  <c r="H29" i="8"/>
  <c r="H28" i="8"/>
  <c r="H27" i="8"/>
  <c r="H26" i="8"/>
  <c r="H25" i="8"/>
  <c r="H24" i="8"/>
  <c r="H23" i="8"/>
  <c r="H22" i="8"/>
  <c r="H21" i="8"/>
  <c r="H14" i="8"/>
  <c r="H13" i="8"/>
  <c r="H41" i="8" s="1"/>
  <c r="D23" i="1" s="1"/>
  <c r="H12" i="8"/>
  <c r="H11" i="8"/>
  <c r="H10" i="8"/>
  <c r="H9" i="8"/>
  <c r="H8" i="8"/>
  <c r="H43" i="8" s="1"/>
  <c r="D7" i="9" s="1"/>
  <c r="G7" i="9" s="1"/>
  <c r="H5" i="8"/>
  <c r="H24" i="7"/>
  <c r="H23" i="7"/>
  <c r="H22" i="7"/>
  <c r="H21" i="7"/>
  <c r="H20" i="7"/>
  <c r="H19" i="7"/>
  <c r="H18" i="7"/>
  <c r="H17" i="7"/>
  <c r="H16" i="7"/>
  <c r="H15" i="7"/>
  <c r="H14" i="7"/>
  <c r="H13" i="7"/>
  <c r="H12" i="7"/>
  <c r="H11" i="7"/>
  <c r="H10" i="7"/>
  <c r="H9" i="7"/>
  <c r="H8" i="7"/>
  <c r="H7" i="7"/>
  <c r="H5" i="7"/>
  <c r="F27" i="6"/>
  <c r="F26" i="6"/>
  <c r="F25" i="6"/>
  <c r="F24" i="6"/>
  <c r="F23" i="6"/>
  <c r="F22" i="6"/>
  <c r="F21" i="6"/>
  <c r="F20" i="6"/>
  <c r="F19" i="6"/>
  <c r="F18" i="6"/>
  <c r="F17" i="6"/>
  <c r="F16" i="6"/>
  <c r="F15" i="6"/>
  <c r="F14" i="6"/>
  <c r="F13" i="6"/>
  <c r="F12" i="6"/>
  <c r="F11" i="6"/>
  <c r="F10" i="6"/>
  <c r="F9" i="6"/>
  <c r="F8" i="6"/>
  <c r="F7" i="6"/>
  <c r="F6" i="6"/>
  <c r="F5" i="6"/>
  <c r="F4" i="6"/>
  <c r="F30" i="6" s="1"/>
  <c r="M26" i="3"/>
  <c r="M25" i="3"/>
  <c r="M24" i="3"/>
  <c r="M23" i="3"/>
  <c r="M22" i="3"/>
  <c r="M21" i="3"/>
  <c r="M20" i="3"/>
  <c r="M19" i="3"/>
  <c r="M18" i="3"/>
  <c r="M17" i="3"/>
  <c r="M16" i="3"/>
  <c r="M10" i="3"/>
  <c r="M9" i="3"/>
  <c r="M8" i="3"/>
  <c r="H38" i="2"/>
  <c r="H41" i="2"/>
  <c r="D9" i="1" s="1"/>
  <c r="H37" i="2"/>
  <c r="H36" i="2"/>
  <c r="H35" i="2"/>
  <c r="H34" i="2"/>
  <c r="H33" i="2"/>
  <c r="H32" i="2"/>
  <c r="H31" i="2"/>
  <c r="H30" i="2"/>
  <c r="H29" i="2"/>
  <c r="H28" i="2"/>
  <c r="H27" i="2"/>
  <c r="H26" i="2"/>
  <c r="H25" i="2"/>
  <c r="H24" i="2"/>
  <c r="H23" i="2"/>
  <c r="H22" i="2"/>
  <c r="H21" i="2"/>
  <c r="H20" i="2"/>
  <c r="H10" i="2"/>
  <c r="H9" i="2"/>
  <c r="H8" i="2"/>
  <c r="H42" i="2" s="1"/>
  <c r="D10" i="1" s="1"/>
  <c r="H7" i="2"/>
  <c r="H25" i="7" l="1"/>
  <c r="D18" i="1" s="1"/>
  <c r="J29" i="5"/>
  <c r="H42" i="8"/>
  <c r="D24" i="1" s="1"/>
  <c r="H35" i="8"/>
  <c r="M27" i="3"/>
  <c r="F28" i="6"/>
  <c r="D13" i="1" s="1"/>
  <c r="H39" i="2"/>
  <c r="J34" i="5" l="1"/>
  <c r="D5" i="9" l="1"/>
  <c r="G5" i="9" s="1"/>
  <c r="G8" i="9" s="1"/>
  <c r="D25" i="1" s="1"/>
  <c r="D26" i="1" s="1"/>
  <c r="D34" i="1" l="1"/>
  <c r="G27" i="1"/>
  <c r="D31" i="1"/>
  <c r="D28" i="1"/>
</calcChain>
</file>

<file path=xl/comments1.xml><?xml version="1.0" encoding="utf-8"?>
<comments xmlns="http://schemas.openxmlformats.org/spreadsheetml/2006/main">
  <authors>
    <author>作成者</author>
  </authors>
  <commentList>
    <comment ref="C6" authorId="0" shapeId="0">
      <text>
        <r>
          <rPr>
            <sz val="9"/>
            <color indexed="81"/>
            <rFont val="MS P ゴシック"/>
            <family val="3"/>
            <charset val="128"/>
          </rPr>
          <t>科研費の機関番号ではないのでご注意ください。</t>
        </r>
      </text>
    </comment>
    <comment ref="D9" authorId="0" shapeId="0">
      <text>
        <r>
          <rPr>
            <sz val="9"/>
            <color indexed="81"/>
            <rFont val="ＭＳ Ｐゴシック"/>
            <family val="3"/>
            <charset val="128"/>
          </rPr>
          <t>各費目の明細から転記されます。</t>
        </r>
      </text>
    </comment>
    <comment ref="D27" authorId="0" shapeId="0">
      <text>
        <r>
          <rPr>
            <sz val="9"/>
            <color indexed="81"/>
            <rFont val="MS P ゴシック"/>
            <family val="3"/>
            <charset val="128"/>
          </rPr>
          <t>間接経費の計画値を入力してください。間接経費は原則として直接経費合計の30.0%を設定してください。</t>
        </r>
      </text>
    </comment>
    <comment ref="E27" authorId="0" shapeId="0">
      <text>
        <r>
          <rPr>
            <sz val="9"/>
            <color indexed="81"/>
            <rFont val="MS P ゴシック"/>
            <family val="3"/>
            <charset val="128"/>
          </rPr>
          <t>間接経費の計画値を入力してください。間接経費は原則として直接経費合計の30.0%を設定してください。</t>
        </r>
      </text>
    </comment>
  </commentList>
</comments>
</file>

<file path=xl/comments2.xml><?xml version="1.0" encoding="utf-8"?>
<comments xmlns="http://schemas.openxmlformats.org/spreadsheetml/2006/main">
  <authors>
    <author>作成者</author>
  </authors>
  <commentList>
    <comment ref="H3" authorId="0" shapeId="0">
      <text>
        <r>
          <rPr>
            <b/>
            <sz val="12"/>
            <color indexed="81"/>
            <rFont val="MS P ゴシック"/>
            <family val="3"/>
            <charset val="128"/>
          </rPr>
          <t>一式50万円以上の場合は、見積書または積算根拠資料(内部資料)の提出を必ずお願い致します。</t>
        </r>
      </text>
    </comment>
    <comment ref="H41" authorId="0" shapeId="0">
      <text>
        <r>
          <rPr>
            <sz val="9"/>
            <color indexed="81"/>
            <rFont val="ＭＳ Ｐゴシック"/>
            <family val="3"/>
            <charset val="128"/>
          </rPr>
          <t>計算式が入っておりますので数式を消さないようお願いします。(黄色付け箇所)</t>
        </r>
      </text>
    </comment>
  </commentList>
</comments>
</file>

<file path=xl/comments3.xml><?xml version="1.0" encoding="utf-8"?>
<comments xmlns="http://schemas.openxmlformats.org/spreadsheetml/2006/main">
  <authors>
    <author>作成者</author>
  </authors>
  <commentList>
    <comment ref="J34" authorId="0" shapeId="0">
      <text>
        <r>
          <rPr>
            <sz val="9"/>
            <color indexed="81"/>
            <rFont val="MS P ゴシック"/>
            <family val="3"/>
            <charset val="128"/>
          </rPr>
          <t>直雇用の総額から通勤費にエフォート率を掛けた金額を差し引き、不課税対象合計としております。雇用区分を「派遣」とすると課税人件費となります。</t>
        </r>
      </text>
    </comment>
  </commentList>
</comments>
</file>

<file path=xl/comments4.xml><?xml version="1.0" encoding="utf-8"?>
<comments xmlns="http://schemas.openxmlformats.org/spreadsheetml/2006/main">
  <authors>
    <author>作成者</author>
  </authors>
  <commentList>
    <comment ref="F30" authorId="0" shapeId="0">
      <text>
        <r>
          <rPr>
            <sz val="9"/>
            <color indexed="81"/>
            <rFont val="ＭＳ Ｐゴシック"/>
            <family val="3"/>
            <charset val="128"/>
          </rPr>
          <t>計算式が入っておりますので数式を消さないようお願いします。(黄色付け箇所)</t>
        </r>
      </text>
    </comment>
  </commentList>
</comments>
</file>

<file path=xl/comments5.xml><?xml version="1.0" encoding="utf-8"?>
<comments xmlns="http://schemas.openxmlformats.org/spreadsheetml/2006/main">
  <authors>
    <author>作成者</author>
  </authors>
  <commentList>
    <comment ref="M28" authorId="0" shapeId="0">
      <text>
        <r>
          <rPr>
            <sz val="9"/>
            <color indexed="81"/>
            <rFont val="ＭＳ Ｐゴシック"/>
            <family val="3"/>
            <charset val="128"/>
          </rPr>
          <t>計算式が入っておりますので数式を消さないようお願いします。(黄色付け箇所)</t>
        </r>
      </text>
    </comment>
  </commentList>
</comments>
</file>

<file path=xl/comments6.xml><?xml version="1.0" encoding="utf-8"?>
<comments xmlns="http://schemas.openxmlformats.org/spreadsheetml/2006/main">
  <authors>
    <author>作成者</author>
  </authors>
  <commentList>
    <comment ref="H3" authorId="0" shapeId="0">
      <text>
        <r>
          <rPr>
            <b/>
            <sz val="12"/>
            <color indexed="81"/>
            <rFont val="MS P ゴシック"/>
            <family val="3"/>
            <charset val="128"/>
          </rPr>
          <t>一式50万円以上の場合は、見積書または積算根拠資料(内部資料)の提出を必ずお願い致します。</t>
        </r>
      </text>
    </comment>
    <comment ref="H27" authorId="0" shapeId="0">
      <text>
        <r>
          <rPr>
            <sz val="9"/>
            <color indexed="81"/>
            <rFont val="ＭＳ Ｐゴシック"/>
            <family val="3"/>
            <charset val="128"/>
          </rPr>
          <t>計算式が入っておりますので数式を消さないようお願いします。(黄色付け箇所)</t>
        </r>
      </text>
    </comment>
  </commentList>
</comments>
</file>

<file path=xl/comments7.xml><?xml version="1.0" encoding="utf-8"?>
<comments xmlns="http://schemas.openxmlformats.org/spreadsheetml/2006/main">
  <authors>
    <author>作成者</author>
  </authors>
  <commentList>
    <comment ref="H3" authorId="0" shapeId="0">
      <text>
        <r>
          <rPr>
            <b/>
            <sz val="12"/>
            <color indexed="81"/>
            <rFont val="MS P ゴシック"/>
            <family val="3"/>
            <charset val="128"/>
          </rPr>
          <t>一式50万円以上の場合は、見積書または積算根拠資料(内部資料)の提出を必ずお願い致します。</t>
        </r>
      </text>
    </comment>
    <comment ref="H37" authorId="0" shapeId="0">
      <text>
        <r>
          <rPr>
            <sz val="9"/>
            <color indexed="81"/>
            <rFont val="ＭＳ Ｐゴシック"/>
            <family val="3"/>
            <charset val="128"/>
          </rPr>
          <t>計算式が入っておりますので数式を消さないようお願いします。(黄色付け箇所)</t>
        </r>
      </text>
    </comment>
  </commentList>
</comments>
</file>

<file path=xl/comments8.xml><?xml version="1.0" encoding="utf-8"?>
<comments xmlns="http://schemas.openxmlformats.org/spreadsheetml/2006/main">
  <authors>
    <author>作成者</author>
  </authors>
  <commentList>
    <comment ref="D4" authorId="0" shapeId="0">
      <text>
        <r>
          <rPr>
            <sz val="9"/>
            <color indexed="81"/>
            <rFont val="MS P ゴシック"/>
            <family val="3"/>
            <charset val="128"/>
          </rPr>
          <t>各科目明細シートより自動で入力されています。</t>
        </r>
      </text>
    </comment>
    <comment ref="G4" authorId="0" shapeId="0">
      <text>
        <r>
          <rPr>
            <sz val="9"/>
            <color indexed="81"/>
            <rFont val="ＭＳ Ｐゴシック"/>
            <family val="3"/>
            <charset val="128"/>
          </rPr>
          <t>計算式が入っておりますので数式を消さないようお願いします。(黄色付け箇所)</t>
        </r>
      </text>
    </comment>
  </commentList>
</comments>
</file>

<file path=xl/sharedStrings.xml><?xml version="1.0" encoding="utf-8"?>
<sst xmlns="http://schemas.openxmlformats.org/spreadsheetml/2006/main" count="361" uniqueCount="196">
  <si>
    <t>物品費</t>
  </si>
  <si>
    <t>設備備品費</t>
  </si>
  <si>
    <t>消耗品費</t>
  </si>
  <si>
    <t>人件費・謝金</t>
  </si>
  <si>
    <t>人件費</t>
  </si>
  <si>
    <t>謝金</t>
  </si>
  <si>
    <t>旅費</t>
  </si>
  <si>
    <t>国内旅費</t>
  </si>
  <si>
    <t>外国旅費</t>
  </si>
  <si>
    <t>その他</t>
  </si>
  <si>
    <t>合計</t>
  </si>
  <si>
    <t>直接経費</t>
    <phoneticPr fontId="12"/>
  </si>
  <si>
    <t>委員等旅費</t>
    <rPh sb="0" eb="3">
      <t>イイントウ</t>
    </rPh>
    <phoneticPr fontId="12"/>
  </si>
  <si>
    <t>外国人招へい旅費</t>
    <rPh sb="0" eb="2">
      <t>ガイコク</t>
    </rPh>
    <rPh sb="2" eb="3">
      <t>ジン</t>
    </rPh>
    <rPh sb="3" eb="4">
      <t>ショウ</t>
    </rPh>
    <rPh sb="6" eb="8">
      <t>リョヒ</t>
    </rPh>
    <phoneticPr fontId="12"/>
  </si>
  <si>
    <t>印刷製本費</t>
    <rPh sb="0" eb="2">
      <t>インサツ</t>
    </rPh>
    <rPh sb="2" eb="4">
      <t>セイホン</t>
    </rPh>
    <rPh sb="4" eb="5">
      <t>ヒ</t>
    </rPh>
    <phoneticPr fontId="12"/>
  </si>
  <si>
    <t>会議費</t>
    <rPh sb="0" eb="3">
      <t>カイギヒ</t>
    </rPh>
    <phoneticPr fontId="12"/>
  </si>
  <si>
    <t>通信運搬費</t>
    <rPh sb="0" eb="2">
      <t>ツウシン</t>
    </rPh>
    <rPh sb="2" eb="4">
      <t>ウンパン</t>
    </rPh>
    <rPh sb="4" eb="5">
      <t>ヒ</t>
    </rPh>
    <phoneticPr fontId="12"/>
  </si>
  <si>
    <t>その他（諸経費）</t>
    <rPh sb="4" eb="7">
      <t>ショケイヒ</t>
    </rPh>
    <phoneticPr fontId="12"/>
  </si>
  <si>
    <t>光熱水費</t>
    <rPh sb="0" eb="4">
      <t>コウネツスイヒ</t>
    </rPh>
    <phoneticPr fontId="12"/>
  </si>
  <si>
    <t>直接経費小計</t>
    <rPh sb="4" eb="5">
      <t>ショウ</t>
    </rPh>
    <phoneticPr fontId="12"/>
  </si>
  <si>
    <t>間接経費</t>
    <rPh sb="0" eb="2">
      <t>カンセツ</t>
    </rPh>
    <rPh sb="2" eb="4">
      <t>ケイヒ</t>
    </rPh>
    <phoneticPr fontId="12"/>
  </si>
  <si>
    <t>消費税相当額</t>
    <rPh sb="0" eb="3">
      <t>ショウヒゼイ</t>
    </rPh>
    <rPh sb="3" eb="5">
      <t>ソウトウ</t>
    </rPh>
    <rPh sb="5" eb="6">
      <t>ガク</t>
    </rPh>
    <phoneticPr fontId="12"/>
  </si>
  <si>
    <t>（単位：円）</t>
    <rPh sb="1" eb="3">
      <t>タンイ</t>
    </rPh>
    <rPh sb="4" eb="5">
      <t>エン</t>
    </rPh>
    <phoneticPr fontId="12"/>
  </si>
  <si>
    <t>課題番号</t>
    <rPh sb="0" eb="2">
      <t>カダイ</t>
    </rPh>
    <rPh sb="2" eb="4">
      <t>バンゴウ</t>
    </rPh>
    <phoneticPr fontId="12"/>
  </si>
  <si>
    <t>例）5-1599</t>
    <rPh sb="0" eb="1">
      <t>レイ</t>
    </rPh>
    <phoneticPr fontId="12"/>
  </si>
  <si>
    <t>研究機関名</t>
    <rPh sb="0" eb="2">
      <t>ケンキュウ</t>
    </rPh>
    <rPh sb="2" eb="4">
      <t>キカン</t>
    </rPh>
    <rPh sb="4" eb="5">
      <t>メイ</t>
    </rPh>
    <phoneticPr fontId="12"/>
  </si>
  <si>
    <t>サブテーマ番号</t>
    <rPh sb="5" eb="7">
      <t>バンゴウ</t>
    </rPh>
    <phoneticPr fontId="12"/>
  </si>
  <si>
    <t>（物品費内訳）</t>
    <rPh sb="1" eb="3">
      <t>ブッピン</t>
    </rPh>
    <rPh sb="3" eb="4">
      <t>ヒ</t>
    </rPh>
    <rPh sb="4" eb="6">
      <t>ウチワケ</t>
    </rPh>
    <phoneticPr fontId="18"/>
  </si>
  <si>
    <t>＜設備備品費＞</t>
    <rPh sb="1" eb="3">
      <t>セツビ</t>
    </rPh>
    <rPh sb="3" eb="6">
      <t>ビヒンヒ</t>
    </rPh>
    <phoneticPr fontId="18"/>
  </si>
  <si>
    <t>単位：円</t>
    <rPh sb="0" eb="2">
      <t>タンイ</t>
    </rPh>
    <rPh sb="3" eb="4">
      <t>エン</t>
    </rPh>
    <phoneticPr fontId="18"/>
  </si>
  <si>
    <t>品名</t>
    <rPh sb="0" eb="2">
      <t>ヒンメイ</t>
    </rPh>
    <phoneticPr fontId="18"/>
  </si>
  <si>
    <t>使途</t>
    <rPh sb="0" eb="2">
      <t>シト</t>
    </rPh>
    <phoneticPr fontId="18"/>
  </si>
  <si>
    <t>積算根拠</t>
    <rPh sb="0" eb="2">
      <t>セキサン</t>
    </rPh>
    <rPh sb="2" eb="4">
      <t>コンキョ</t>
    </rPh>
    <phoneticPr fontId="18"/>
  </si>
  <si>
    <t>消費税区分</t>
    <rPh sb="0" eb="2">
      <t>ショウヒ</t>
    </rPh>
    <rPh sb="2" eb="3">
      <t>ゼイ</t>
    </rPh>
    <rPh sb="3" eb="5">
      <t>クブン</t>
    </rPh>
    <phoneticPr fontId="18"/>
  </si>
  <si>
    <t>金額</t>
    <rPh sb="0" eb="2">
      <t>キンガク</t>
    </rPh>
    <phoneticPr fontId="18"/>
  </si>
  <si>
    <t>単価</t>
    <rPh sb="0" eb="2">
      <t>タンカ</t>
    </rPh>
    <phoneticPr fontId="18"/>
  </si>
  <si>
    <t>数量</t>
    <rPh sb="0" eb="2">
      <t>スウリョウ</t>
    </rPh>
    <phoneticPr fontId="18"/>
  </si>
  <si>
    <t>合　　　　計</t>
    <rPh sb="0" eb="1">
      <t>ゴウ</t>
    </rPh>
    <rPh sb="5" eb="6">
      <t>ケイ</t>
    </rPh>
    <phoneticPr fontId="18"/>
  </si>
  <si>
    <t>種別</t>
    <rPh sb="0" eb="2">
      <t>シュベツ</t>
    </rPh>
    <phoneticPr fontId="18"/>
  </si>
  <si>
    <t>設備備品費合計</t>
    <rPh sb="0" eb="2">
      <t>セツビ</t>
    </rPh>
    <rPh sb="2" eb="4">
      <t>ビヒン</t>
    </rPh>
    <rPh sb="4" eb="5">
      <t>ヒ</t>
    </rPh>
    <rPh sb="5" eb="7">
      <t>ゴウケイ</t>
    </rPh>
    <phoneticPr fontId="12"/>
  </si>
  <si>
    <t>消耗品費合計</t>
    <rPh sb="0" eb="2">
      <t>ショウモウ</t>
    </rPh>
    <rPh sb="2" eb="3">
      <t>ヒン</t>
    </rPh>
    <rPh sb="3" eb="4">
      <t>ヒ</t>
    </rPh>
    <rPh sb="4" eb="6">
      <t>ゴウケイ</t>
    </rPh>
    <phoneticPr fontId="12"/>
  </si>
  <si>
    <t>不課税対象合計</t>
    <rPh sb="0" eb="1">
      <t>フ</t>
    </rPh>
    <rPh sb="1" eb="3">
      <t>カゼイ</t>
    </rPh>
    <rPh sb="3" eb="5">
      <t>タイショウ</t>
    </rPh>
    <rPh sb="5" eb="7">
      <t>ゴウケイ</t>
    </rPh>
    <phoneticPr fontId="12"/>
  </si>
  <si>
    <t>＜旅費＞</t>
    <rPh sb="1" eb="3">
      <t>リョヒ</t>
    </rPh>
    <phoneticPr fontId="18"/>
  </si>
  <si>
    <t>出張者</t>
    <rPh sb="0" eb="3">
      <t>シュッチョウシャ</t>
    </rPh>
    <phoneticPr fontId="18"/>
  </si>
  <si>
    <t>出張先</t>
    <rPh sb="0" eb="2">
      <t>シュッチョウ</t>
    </rPh>
    <rPh sb="2" eb="3">
      <t>サキ</t>
    </rPh>
    <phoneticPr fontId="18"/>
  </si>
  <si>
    <t>日程</t>
    <rPh sb="0" eb="2">
      <t>ニッテイ</t>
    </rPh>
    <phoneticPr fontId="18"/>
  </si>
  <si>
    <t>用務・目的</t>
    <rPh sb="0" eb="2">
      <t>ヨウム</t>
    </rPh>
    <rPh sb="3" eb="4">
      <t>メ</t>
    </rPh>
    <rPh sb="4" eb="5">
      <t>マト</t>
    </rPh>
    <phoneticPr fontId="18"/>
  </si>
  <si>
    <t>回数</t>
    <rPh sb="0" eb="2">
      <t>カイスウ</t>
    </rPh>
    <phoneticPr fontId="18"/>
  </si>
  <si>
    <t>人数</t>
    <rPh sb="0" eb="2">
      <t>ニンズウ</t>
    </rPh>
    <phoneticPr fontId="18"/>
  </si>
  <si>
    <t>泊</t>
    <rPh sb="0" eb="1">
      <t>ハク</t>
    </rPh>
    <phoneticPr fontId="18"/>
  </si>
  <si>
    <t>日</t>
    <rPh sb="0" eb="1">
      <t>ヒ</t>
    </rPh>
    <phoneticPr fontId="18"/>
  </si>
  <si>
    <t>（人件費内訳）</t>
    <rPh sb="1" eb="4">
      <t>ジンケンヒ</t>
    </rPh>
    <rPh sb="4" eb="6">
      <t>ウチワケ</t>
    </rPh>
    <phoneticPr fontId="18"/>
  </si>
  <si>
    <t>＜人件費＞</t>
    <rPh sb="1" eb="2">
      <t>ヒト</t>
    </rPh>
    <rPh sb="2" eb="3">
      <t>ケン</t>
    </rPh>
    <rPh sb="3" eb="4">
      <t>ヒ</t>
    </rPh>
    <phoneticPr fontId="18"/>
  </si>
  <si>
    <t>氏名</t>
    <rPh sb="0" eb="2">
      <t>シメイ</t>
    </rPh>
    <phoneticPr fontId="18"/>
  </si>
  <si>
    <t>雇用区分</t>
    <rPh sb="0" eb="2">
      <t>コヨウ</t>
    </rPh>
    <rPh sb="2" eb="4">
      <t>クブン</t>
    </rPh>
    <phoneticPr fontId="18"/>
  </si>
  <si>
    <t>月給</t>
    <rPh sb="0" eb="2">
      <t>ゲッキュウ</t>
    </rPh>
    <phoneticPr fontId="18"/>
  </si>
  <si>
    <t>支払月数</t>
    <rPh sb="0" eb="2">
      <t>シハライ</t>
    </rPh>
    <rPh sb="2" eb="4">
      <t>ツキスウ</t>
    </rPh>
    <phoneticPr fontId="18"/>
  </si>
  <si>
    <t>賞与</t>
    <rPh sb="0" eb="2">
      <t>ショウヨ</t>
    </rPh>
    <phoneticPr fontId="18"/>
  </si>
  <si>
    <t>エフォート率</t>
    <rPh sb="5" eb="6">
      <t>リツ</t>
    </rPh>
    <phoneticPr fontId="18"/>
  </si>
  <si>
    <t>＜謝金＞</t>
    <rPh sb="1" eb="3">
      <t>シャキン</t>
    </rPh>
    <phoneticPr fontId="18"/>
  </si>
  <si>
    <t>用務・目的等</t>
    <rPh sb="0" eb="2">
      <t>ヨウム</t>
    </rPh>
    <rPh sb="3" eb="5">
      <t>モクテキ</t>
    </rPh>
    <rPh sb="5" eb="6">
      <t>ナド</t>
    </rPh>
    <phoneticPr fontId="18"/>
  </si>
  <si>
    <t>積算根拠</t>
    <rPh sb="2" eb="4">
      <t>コンキョ</t>
    </rPh>
    <phoneticPr fontId="18"/>
  </si>
  <si>
    <t>消費税区分</t>
    <rPh sb="0" eb="3">
      <t>ショウヒゼイ</t>
    </rPh>
    <rPh sb="3" eb="5">
      <t>クブン</t>
    </rPh>
    <phoneticPr fontId="18"/>
  </si>
  <si>
    <t>（その他内訳）</t>
    <rPh sb="3" eb="4">
      <t>タ</t>
    </rPh>
    <rPh sb="4" eb="6">
      <t>ウチワケ</t>
    </rPh>
    <phoneticPr fontId="18"/>
  </si>
  <si>
    <t>件名</t>
    <rPh sb="0" eb="2">
      <t>ケンメイ</t>
    </rPh>
    <phoneticPr fontId="18"/>
  </si>
  <si>
    <t>目的等</t>
    <rPh sb="0" eb="2">
      <t>モクテキ</t>
    </rPh>
    <rPh sb="2" eb="3">
      <t>ナド</t>
    </rPh>
    <phoneticPr fontId="18"/>
  </si>
  <si>
    <t>単位</t>
    <rPh sb="0" eb="2">
      <t>タンイ</t>
    </rPh>
    <phoneticPr fontId="18"/>
  </si>
  <si>
    <t>＜その他＞</t>
    <rPh sb="3" eb="4">
      <t>タ</t>
    </rPh>
    <phoneticPr fontId="18"/>
  </si>
  <si>
    <t>＜その他（消費税相当額）＞</t>
    <rPh sb="3" eb="4">
      <t>タ</t>
    </rPh>
    <rPh sb="5" eb="8">
      <t>ショウヒゼイ</t>
    </rPh>
    <rPh sb="8" eb="10">
      <t>ソウトウ</t>
    </rPh>
    <rPh sb="10" eb="11">
      <t>ガク</t>
    </rPh>
    <phoneticPr fontId="18"/>
  </si>
  <si>
    <t>項目名</t>
    <rPh sb="0" eb="2">
      <t>コウモク</t>
    </rPh>
    <rPh sb="2" eb="3">
      <t>メイ</t>
    </rPh>
    <phoneticPr fontId="18"/>
  </si>
  <si>
    <t>対象額</t>
    <rPh sb="0" eb="2">
      <t>タイショウ</t>
    </rPh>
    <rPh sb="2" eb="3">
      <t>ガク</t>
    </rPh>
    <phoneticPr fontId="18"/>
  </si>
  <si>
    <t>消費税率</t>
    <rPh sb="0" eb="3">
      <t>ショウヒゼイ</t>
    </rPh>
    <rPh sb="3" eb="4">
      <t>リツ</t>
    </rPh>
    <phoneticPr fontId="18"/>
  </si>
  <si>
    <t>消費税相当額合計</t>
    <rPh sb="0" eb="3">
      <t>ショウヒゼイ</t>
    </rPh>
    <rPh sb="3" eb="6">
      <t>ソウトウガク</t>
    </rPh>
    <rPh sb="6" eb="8">
      <t>ゴウケイ</t>
    </rPh>
    <phoneticPr fontId="18"/>
  </si>
  <si>
    <t>例）5-1599(1)</t>
    <rPh sb="0" eb="1">
      <t>レイ</t>
    </rPh>
    <phoneticPr fontId="12"/>
  </si>
  <si>
    <t>不課税対象</t>
    <rPh sb="0" eb="1">
      <t>フ</t>
    </rPh>
    <rPh sb="1" eb="3">
      <t>カゼイ</t>
    </rPh>
    <rPh sb="3" eb="5">
      <t>タイショウ</t>
    </rPh>
    <phoneticPr fontId="12"/>
  </si>
  <si>
    <t>種別
（各機関の雇用名称）</t>
    <rPh sb="0" eb="2">
      <t>シュベツ</t>
    </rPh>
    <rPh sb="4" eb="5">
      <t>カク</t>
    </rPh>
    <rPh sb="5" eb="7">
      <t>キカン</t>
    </rPh>
    <rPh sb="8" eb="10">
      <t>コヨウ</t>
    </rPh>
    <rPh sb="10" eb="12">
      <t>メイショウ</t>
    </rPh>
    <phoneticPr fontId="18"/>
  </si>
  <si>
    <t>例）国立大学法人Ａ大学</t>
    <rPh sb="0" eb="1">
      <t>レイ</t>
    </rPh>
    <rPh sb="2" eb="4">
      <t>コクリツ</t>
    </rPh>
    <rPh sb="4" eb="6">
      <t>ダイガク</t>
    </rPh>
    <rPh sb="6" eb="8">
      <t>ホウジン</t>
    </rPh>
    <rPh sb="9" eb="11">
      <t>ダイガク</t>
    </rPh>
    <phoneticPr fontId="12"/>
  </si>
  <si>
    <t>海外旅費合計</t>
    <rPh sb="0" eb="2">
      <t>カイガイ</t>
    </rPh>
    <rPh sb="2" eb="3">
      <t>リョ</t>
    </rPh>
    <rPh sb="3" eb="4">
      <t>ヒ</t>
    </rPh>
    <rPh sb="4" eb="6">
      <t>ゴウケイ</t>
    </rPh>
    <phoneticPr fontId="12"/>
  </si>
  <si>
    <t>国内旅費合計</t>
    <rPh sb="0" eb="2">
      <t>コクナイ</t>
    </rPh>
    <rPh sb="2" eb="3">
      <t>リョ</t>
    </rPh>
    <rPh sb="3" eb="4">
      <t>ヒ</t>
    </rPh>
    <rPh sb="4" eb="6">
      <t>ゴウケイ</t>
    </rPh>
    <phoneticPr fontId="12"/>
  </si>
  <si>
    <t>外国人招へい合計</t>
    <rPh sb="0" eb="2">
      <t>ガイコク</t>
    </rPh>
    <rPh sb="2" eb="3">
      <t>ジン</t>
    </rPh>
    <rPh sb="3" eb="4">
      <t>ショウ</t>
    </rPh>
    <rPh sb="6" eb="8">
      <t>ゴウケイ</t>
    </rPh>
    <phoneticPr fontId="12"/>
  </si>
  <si>
    <t>不課税対象合計</t>
    <rPh sb="0" eb="1">
      <t>フ</t>
    </rPh>
    <rPh sb="1" eb="3">
      <t>カゼイ</t>
    </rPh>
    <rPh sb="3" eb="5">
      <t>タイショウ</t>
    </rPh>
    <rPh sb="5" eb="7">
      <t>ゴウケイ</t>
    </rPh>
    <phoneticPr fontId="12"/>
  </si>
  <si>
    <t>←消費税相当額計上対象額</t>
    <rPh sb="1" eb="4">
      <t>ショウヒゼイ</t>
    </rPh>
    <rPh sb="4" eb="6">
      <t>ソウトウ</t>
    </rPh>
    <rPh sb="6" eb="7">
      <t>ガク</t>
    </rPh>
    <rPh sb="7" eb="9">
      <t>ケイジョウ</t>
    </rPh>
    <rPh sb="9" eb="11">
      <t>タイショウ</t>
    </rPh>
    <rPh sb="11" eb="12">
      <t>ガク</t>
    </rPh>
    <phoneticPr fontId="12"/>
  </si>
  <si>
    <t>通勤費</t>
    <rPh sb="0" eb="2">
      <t>ツウキン</t>
    </rPh>
    <rPh sb="2" eb="3">
      <t>ヒ</t>
    </rPh>
    <phoneticPr fontId="18"/>
  </si>
  <si>
    <t>その他（諸経費）</t>
    <rPh sb="2" eb="3">
      <t>タ</t>
    </rPh>
    <rPh sb="4" eb="7">
      <t>ショケイヒ</t>
    </rPh>
    <phoneticPr fontId="12"/>
  </si>
  <si>
    <t>印刷製本費合計</t>
    <rPh sb="0" eb="2">
      <t>インサツ</t>
    </rPh>
    <rPh sb="2" eb="4">
      <t>セイホン</t>
    </rPh>
    <rPh sb="4" eb="5">
      <t>ヒ</t>
    </rPh>
    <rPh sb="5" eb="7">
      <t>ゴウケイ</t>
    </rPh>
    <phoneticPr fontId="12"/>
  </si>
  <si>
    <t>会議費合計</t>
    <rPh sb="0" eb="3">
      <t>カイギヒ</t>
    </rPh>
    <rPh sb="3" eb="5">
      <t>ゴウケイ</t>
    </rPh>
    <phoneticPr fontId="12"/>
  </si>
  <si>
    <t>通信運搬費合計</t>
    <rPh sb="0" eb="2">
      <t>ツウシン</t>
    </rPh>
    <rPh sb="2" eb="4">
      <t>ウンパン</t>
    </rPh>
    <rPh sb="4" eb="5">
      <t>ヒ</t>
    </rPh>
    <rPh sb="5" eb="7">
      <t>ゴウケイ</t>
    </rPh>
    <phoneticPr fontId="12"/>
  </si>
  <si>
    <t>光熱水費合計</t>
    <rPh sb="0" eb="2">
      <t>コウネツ</t>
    </rPh>
    <rPh sb="2" eb="3">
      <t>スイ</t>
    </rPh>
    <rPh sb="3" eb="4">
      <t>ヒ</t>
    </rPh>
    <rPh sb="4" eb="6">
      <t>ゴウケイ</t>
    </rPh>
    <phoneticPr fontId="12"/>
  </si>
  <si>
    <t>委員等合計</t>
    <rPh sb="0" eb="2">
      <t>イイン</t>
    </rPh>
    <rPh sb="2" eb="3">
      <t>トウ</t>
    </rPh>
    <rPh sb="3" eb="5">
      <t>ゴウケイ</t>
    </rPh>
    <phoneticPr fontId="12"/>
  </si>
  <si>
    <t>合計</t>
    <rPh sb="0" eb="2">
      <t>ゴウケイ</t>
    </rPh>
    <phoneticPr fontId="12"/>
  </si>
  <si>
    <t>％</t>
    <phoneticPr fontId="12"/>
  </si>
  <si>
    <t>です。</t>
    <phoneticPr fontId="12"/>
  </si>
  <si>
    <t>です。</t>
    <phoneticPr fontId="12"/>
  </si>
  <si>
    <t>％</t>
    <phoneticPr fontId="12"/>
  </si>
  <si>
    <t>委託先</t>
    <rPh sb="0" eb="3">
      <t>イタクサキ</t>
    </rPh>
    <phoneticPr fontId="12"/>
  </si>
  <si>
    <t>の
間接経費率は</t>
    <rPh sb="2" eb="4">
      <t>カンセツ</t>
    </rPh>
    <rPh sb="4" eb="6">
      <t>ケイヒ</t>
    </rPh>
    <rPh sb="6" eb="7">
      <t>リツ</t>
    </rPh>
    <phoneticPr fontId="12"/>
  </si>
  <si>
    <t>e-Rad研究機関コード</t>
    <phoneticPr fontId="12"/>
  </si>
  <si>
    <t>例）0123456789</t>
    <rPh sb="0" eb="1">
      <t>レイ</t>
    </rPh>
    <phoneticPr fontId="12"/>
  </si>
  <si>
    <t>外注費</t>
    <phoneticPr fontId="12"/>
  </si>
  <si>
    <t>人件費区分</t>
    <rPh sb="0" eb="3">
      <t>ジンケンヒ</t>
    </rPh>
    <rPh sb="3" eb="5">
      <t>クブン</t>
    </rPh>
    <phoneticPr fontId="12"/>
  </si>
  <si>
    <t>人件費</t>
    <rPh sb="0" eb="3">
      <t>ジンケンヒ</t>
    </rPh>
    <phoneticPr fontId="12"/>
  </si>
  <si>
    <t>人件費（PI）</t>
    <rPh sb="0" eb="3">
      <t>ジンケンヒ</t>
    </rPh>
    <phoneticPr fontId="12"/>
  </si>
  <si>
    <t>人件費（PI）</t>
    <phoneticPr fontId="12"/>
  </si>
  <si>
    <t>バイアウト経費</t>
    <rPh sb="5" eb="7">
      <t>ケイヒ</t>
    </rPh>
    <phoneticPr fontId="12"/>
  </si>
  <si>
    <t>【研究計画様式1】研究計画書 別紙1 経費内訳</t>
    <rPh sb="1" eb="3">
      <t>ケンキュウ</t>
    </rPh>
    <rPh sb="3" eb="5">
      <t>ケイカク</t>
    </rPh>
    <rPh sb="5" eb="7">
      <t>ヨウシキ</t>
    </rPh>
    <rPh sb="9" eb="11">
      <t>ケンキュウ</t>
    </rPh>
    <rPh sb="11" eb="13">
      <t>ケイカク</t>
    </rPh>
    <rPh sb="13" eb="14">
      <t>ショ</t>
    </rPh>
    <rPh sb="15" eb="17">
      <t>ベッシ</t>
    </rPh>
    <rPh sb="19" eb="21">
      <t>ケイヒ</t>
    </rPh>
    <rPh sb="21" eb="23">
      <t>ウチワケ</t>
    </rPh>
    <phoneticPr fontId="12"/>
  </si>
  <si>
    <t>＜外注費＞</t>
    <rPh sb="1" eb="4">
      <t>ガイチュウヒ</t>
    </rPh>
    <phoneticPr fontId="18"/>
  </si>
  <si>
    <t>2024年度</t>
    <rPh sb="4" eb="6">
      <t>ネンド</t>
    </rPh>
    <phoneticPr fontId="12"/>
  </si>
  <si>
    <t>2024年度
PI人件費率</t>
    <rPh sb="4" eb="5">
      <t>ネン</t>
    </rPh>
    <rPh sb="5" eb="6">
      <t>ド</t>
    </rPh>
    <rPh sb="9" eb="12">
      <t>ジンケンヒ</t>
    </rPh>
    <rPh sb="12" eb="13">
      <t>リツ</t>
    </rPh>
    <phoneticPr fontId="12"/>
  </si>
  <si>
    <t>2024年度
バイアウト経費率</t>
    <rPh sb="4" eb="5">
      <t>ネン</t>
    </rPh>
    <rPh sb="5" eb="6">
      <t>ド</t>
    </rPh>
    <rPh sb="12" eb="14">
      <t>ケイヒ</t>
    </rPh>
    <rPh sb="14" eb="15">
      <t>リツ</t>
    </rPh>
    <phoneticPr fontId="12"/>
  </si>
  <si>
    <t>↑革新型研究開発（若手枠）課題は10%以内</t>
    <rPh sb="1" eb="4">
      <t>カクシンガタ</t>
    </rPh>
    <rPh sb="4" eb="6">
      <t>ケンキュウ</t>
    </rPh>
    <rPh sb="6" eb="8">
      <t>カイハツ</t>
    </rPh>
    <rPh sb="9" eb="11">
      <t>ワカテ</t>
    </rPh>
    <rPh sb="11" eb="12">
      <t>ワク</t>
    </rPh>
    <rPh sb="13" eb="15">
      <t>カダイ</t>
    </rPh>
    <rPh sb="19" eb="21">
      <t>イナイ</t>
    </rPh>
    <phoneticPr fontId="12"/>
  </si>
  <si>
    <t>↑革新型研究開発（若手枠）課題は20%以内</t>
    <rPh sb="1" eb="4">
      <t>カクシンガタ</t>
    </rPh>
    <rPh sb="4" eb="6">
      <t>ケンキュウ</t>
    </rPh>
    <rPh sb="6" eb="8">
      <t>カイハツ</t>
    </rPh>
    <rPh sb="9" eb="11">
      <t>ワカテ</t>
    </rPh>
    <rPh sb="11" eb="12">
      <t>ワク</t>
    </rPh>
    <rPh sb="13" eb="15">
      <t>カダイ</t>
    </rPh>
    <rPh sb="19" eb="21">
      <t>イナイ</t>
    </rPh>
    <phoneticPr fontId="12"/>
  </si>
  <si>
    <t>↑要確認（30.0％になっているか）</t>
    <rPh sb="1" eb="2">
      <t>ヨウ</t>
    </rPh>
    <rPh sb="2" eb="4">
      <t>カクニン</t>
    </rPh>
    <phoneticPr fontId="12"/>
  </si>
  <si>
    <t>間接経費（原則として、上記直接経費の30％）</t>
    <rPh sb="5" eb="7">
      <t>ゲンソク</t>
    </rPh>
    <phoneticPr fontId="12"/>
  </si>
  <si>
    <t>2025年度</t>
    <rPh sb="4" eb="6">
      <t>ネンド</t>
    </rPh>
    <phoneticPr fontId="12"/>
  </si>
  <si>
    <t>2025年度
PI人件費率</t>
    <rPh sb="4" eb="5">
      <t>ネン</t>
    </rPh>
    <rPh sb="5" eb="6">
      <t>ド</t>
    </rPh>
    <rPh sb="9" eb="12">
      <t>ジンケンヒ</t>
    </rPh>
    <rPh sb="12" eb="13">
      <t>リツ</t>
    </rPh>
    <phoneticPr fontId="12"/>
  </si>
  <si>
    <t>2025年度
バイアウト経費率</t>
    <rPh sb="4" eb="5">
      <t>ネン</t>
    </rPh>
    <rPh sb="5" eb="6">
      <t>ド</t>
    </rPh>
    <rPh sb="12" eb="14">
      <t>ケイヒ</t>
    </rPh>
    <rPh sb="14" eb="15">
      <t>リツ</t>
    </rPh>
    <phoneticPr fontId="12"/>
  </si>
  <si>
    <t>対象額（インボイス経過措置適用）</t>
    <phoneticPr fontId="12"/>
  </si>
  <si>
    <t>←消費税相当額計上対象額（インボイス経過措置適用）</t>
  </si>
  <si>
    <t>←消費税相当額計上対象額（インボイス経過措置適用）</t>
    <phoneticPr fontId="12"/>
  </si>
  <si>
    <t>6-2101</t>
  </si>
  <si>
    <t>6-2101(1)</t>
  </si>
  <si>
    <t>国立大学法人〇〇大学</t>
    <rPh sb="0" eb="2">
      <t>コクリツ</t>
    </rPh>
    <rPh sb="2" eb="4">
      <t>ダイガク</t>
    </rPh>
    <rPh sb="4" eb="6">
      <t>ホウジン</t>
    </rPh>
    <rPh sb="8" eb="10">
      <t>ダイガク</t>
    </rPh>
    <phoneticPr fontId="11"/>
  </si>
  <si>
    <t>件</t>
  </si>
  <si>
    <t>台</t>
  </si>
  <si>
    <t>(例)●●分析装置</t>
    <rPh sb="1" eb="2">
      <t>レイ</t>
    </rPh>
    <rPh sb="5" eb="7">
      <t>ブンセキ</t>
    </rPh>
    <rPh sb="7" eb="9">
      <t>ソウチ</t>
    </rPh>
    <phoneticPr fontId="18"/>
  </si>
  <si>
    <t>●●分析のため</t>
    <rPh sb="2" eb="4">
      <t>ブンセキ</t>
    </rPh>
    <phoneticPr fontId="18"/>
  </si>
  <si>
    <t>(例)試薬（具体的な薬品名)</t>
    <rPh sb="1" eb="2">
      <t>レイ</t>
    </rPh>
    <rPh sb="3" eb="5">
      <t>シヤク</t>
    </rPh>
    <rPh sb="6" eb="9">
      <t>グタイテキ</t>
    </rPh>
    <rPh sb="10" eb="12">
      <t>ヤクヒン</t>
    </rPh>
    <rPh sb="12" eb="13">
      <t>メイ</t>
    </rPh>
    <phoneticPr fontId="18"/>
  </si>
  <si>
    <t>××の○○に使用する（海外事業者）</t>
    <rPh sb="6" eb="8">
      <t>シヨウ</t>
    </rPh>
    <rPh sb="11" eb="13">
      <t>カイガイ</t>
    </rPh>
    <rPh sb="13" eb="15">
      <t>ジギョウ</t>
    </rPh>
    <rPh sb="14" eb="16">
      <t>ギョウシャ</t>
    </rPh>
    <phoneticPr fontId="18"/>
  </si>
  <si>
    <t>(例）○○資材</t>
    <rPh sb="1" eb="2">
      <t>レイ</t>
    </rPh>
    <rPh sb="5" eb="7">
      <t>シザイ</t>
    </rPh>
    <phoneticPr fontId="12"/>
  </si>
  <si>
    <t>○○試作のため（免税事業者）</t>
    <rPh sb="2" eb="4">
      <t>シサク</t>
    </rPh>
    <rPh sb="8" eb="10">
      <t>メンゼイ</t>
    </rPh>
    <rPh sb="10" eb="13">
      <t>ジギョウシャ</t>
    </rPh>
    <rPh sb="11" eb="13">
      <t>ギョウシャ</t>
    </rPh>
    <phoneticPr fontId="12"/>
  </si>
  <si>
    <t>(例)●●ヘキサン（具体的な薬品名)</t>
    <rPh sb="1" eb="2">
      <t>レイ</t>
    </rPh>
    <rPh sb="10" eb="13">
      <t>グタイテキ</t>
    </rPh>
    <rPh sb="14" eb="16">
      <t>ヤクヒン</t>
    </rPh>
    <rPh sb="16" eb="17">
      <t>メイ</t>
    </rPh>
    <phoneticPr fontId="18"/>
  </si>
  <si>
    <t>××の前処理に使用する</t>
    <rPh sb="3" eb="6">
      <t>マエショリ</t>
    </rPh>
    <rPh sb="7" eb="9">
      <t>シヨウ</t>
    </rPh>
    <phoneticPr fontId="18"/>
  </si>
  <si>
    <t>個</t>
  </si>
  <si>
    <t>式</t>
  </si>
  <si>
    <t>税込（課税）</t>
  </si>
  <si>
    <t>不課税</t>
  </si>
  <si>
    <t>不課税（インボイス経過措置適用）</t>
  </si>
  <si>
    <t>(例)特任研究員</t>
    <rPh sb="1" eb="2">
      <t>レイ</t>
    </rPh>
    <rPh sb="3" eb="5">
      <t>トクニン</t>
    </rPh>
    <rPh sb="5" eb="8">
      <t>ケンキュウイン</t>
    </rPh>
    <phoneticPr fontId="18"/>
  </si>
  <si>
    <t>(例)特任研究員（PI）</t>
    <rPh sb="1" eb="2">
      <t>レイ</t>
    </rPh>
    <rPh sb="3" eb="5">
      <t>トクニン</t>
    </rPh>
    <rPh sb="5" eb="8">
      <t>ケンキュウイン</t>
    </rPh>
    <phoneticPr fontId="18"/>
  </si>
  <si>
    <t>(例)研究補佐員</t>
    <rPh sb="1" eb="2">
      <t>レイ</t>
    </rPh>
    <rPh sb="3" eb="5">
      <t>ケンキュウ</t>
    </rPh>
    <rPh sb="5" eb="8">
      <t>ホサイン</t>
    </rPh>
    <phoneticPr fontId="18"/>
  </si>
  <si>
    <t>(例)パート職員</t>
    <rPh sb="1" eb="2">
      <t>レイ</t>
    </rPh>
    <rPh sb="6" eb="8">
      <t>ショクイン</t>
    </rPh>
    <phoneticPr fontId="18"/>
  </si>
  <si>
    <t>環境　太郎</t>
    <rPh sb="0" eb="2">
      <t>カンキョウ</t>
    </rPh>
    <rPh sb="3" eb="5">
      <t>タロウ</t>
    </rPh>
    <phoneticPr fontId="18"/>
  </si>
  <si>
    <t>麹　町子</t>
    <rPh sb="0" eb="1">
      <t>コウジ</t>
    </rPh>
    <rPh sb="2" eb="4">
      <t>マチコ</t>
    </rPh>
    <phoneticPr fontId="18"/>
  </si>
  <si>
    <t>A</t>
  </si>
  <si>
    <t>B</t>
  </si>
  <si>
    <t>人件費（PI）</t>
  </si>
  <si>
    <t>直雇用</t>
  </si>
  <si>
    <t>派遣</t>
  </si>
  <si>
    <t>●●●●</t>
  </si>
  <si>
    <t>(例)●●に関する謝金</t>
    <rPh sb="1" eb="2">
      <t>レイ</t>
    </rPh>
    <rPh sb="6" eb="7">
      <t>カン</t>
    </rPh>
    <rPh sb="9" eb="11">
      <t>シャキン</t>
    </rPh>
    <phoneticPr fontId="18"/>
  </si>
  <si>
    <t>(例)○○○○についての専門家による指導（講師代）</t>
    <rPh sb="1" eb="2">
      <t>レイ</t>
    </rPh>
    <rPh sb="12" eb="15">
      <t>センモンカ</t>
    </rPh>
    <rPh sb="18" eb="20">
      <t>シドウ</t>
    </rPh>
    <rPh sb="21" eb="23">
      <t>コウシ</t>
    </rPh>
    <rPh sb="23" eb="24">
      <t>ダイ</t>
    </rPh>
    <phoneticPr fontId="18"/>
  </si>
  <si>
    <t>(例)アドバイザリーボード会合での助言指導</t>
    <rPh sb="1" eb="2">
      <t>レイ</t>
    </rPh>
    <rPh sb="13" eb="15">
      <t>カイゴウ</t>
    </rPh>
    <rPh sb="17" eb="19">
      <t>ジョゲン</t>
    </rPh>
    <rPh sb="19" eb="21">
      <t>シドウ</t>
    </rPh>
    <phoneticPr fontId="18"/>
  </si>
  <si>
    <t>環境 太郎（他2名）</t>
    <rPh sb="0" eb="2">
      <t>カンキョウ</t>
    </rPh>
    <rPh sb="3" eb="5">
      <t>タロウ</t>
    </rPh>
    <rPh sb="6" eb="7">
      <t>ホカ</t>
    </rPh>
    <rPh sb="8" eb="9">
      <t>メイ</t>
    </rPh>
    <phoneticPr fontId="17"/>
  </si>
  <si>
    <t>(例)〇〇大学</t>
    <rPh sb="1" eb="2">
      <t>レイ</t>
    </rPh>
    <rPh sb="5" eb="7">
      <t>ダイガク</t>
    </rPh>
    <phoneticPr fontId="17"/>
  </si>
  <si>
    <t>麹 町子</t>
    <rPh sb="0" eb="1">
      <t>コウジ</t>
    </rPh>
    <rPh sb="2" eb="4">
      <t>マチコ</t>
    </rPh>
    <phoneticPr fontId="17"/>
  </si>
  <si>
    <t>(例)東京都内　会議室</t>
    <rPh sb="1" eb="2">
      <t>レイ</t>
    </rPh>
    <rPh sb="3" eb="5">
      <t>トウキョウ</t>
    </rPh>
    <rPh sb="5" eb="7">
      <t>トナイ</t>
    </rPh>
    <rPh sb="8" eb="11">
      <t>カイギシツ</t>
    </rPh>
    <phoneticPr fontId="17"/>
  </si>
  <si>
    <t>川崎 健太</t>
    <rPh sb="0" eb="2">
      <t>カワサキ</t>
    </rPh>
    <rPh sb="3" eb="5">
      <t>ケンタ</t>
    </rPh>
    <phoneticPr fontId="11"/>
  </si>
  <si>
    <t>(例)シカゴ・DF大学(海外使用分）</t>
    <rPh sb="1" eb="2">
      <t>レイ</t>
    </rPh>
    <rPh sb="9" eb="11">
      <t>ダイガク</t>
    </rPh>
    <rPh sb="12" eb="14">
      <t>カイガイ</t>
    </rPh>
    <rPh sb="14" eb="17">
      <t>シヨウブン</t>
    </rPh>
    <phoneticPr fontId="17"/>
  </si>
  <si>
    <t>川崎 健太、環境 太郎</t>
  </si>
  <si>
    <t>(例)シカゴ・DF大学(国内使用分）</t>
    <rPh sb="1" eb="2">
      <t>レイ</t>
    </rPh>
    <rPh sb="9" eb="11">
      <t>ダイガク</t>
    </rPh>
    <rPh sb="12" eb="14">
      <t>コクナイ</t>
    </rPh>
    <rPh sb="14" eb="17">
      <t>シヨウブン</t>
    </rPh>
    <phoneticPr fontId="17"/>
  </si>
  <si>
    <t>海外旅費</t>
  </si>
  <si>
    <t>研究打ち合わせ</t>
    <rPh sb="0" eb="2">
      <t>ケンキュウ</t>
    </rPh>
    <rPh sb="2" eb="3">
      <t>ウ</t>
    </rPh>
    <rPh sb="4" eb="5">
      <t>ア</t>
    </rPh>
    <phoneticPr fontId="17"/>
  </si>
  <si>
    <t>○○国際会議出席</t>
    <rPh sb="2" eb="4">
      <t>コクサイ</t>
    </rPh>
    <rPh sb="4" eb="6">
      <t>カイギ</t>
    </rPh>
    <rPh sb="6" eb="8">
      <t>シュッセキ</t>
    </rPh>
    <phoneticPr fontId="17"/>
  </si>
  <si>
    <t>○○学会　発表のため</t>
    <rPh sb="2" eb="4">
      <t>ガッカイ</t>
    </rPh>
    <rPh sb="5" eb="7">
      <t>ハッピョウ</t>
    </rPh>
    <phoneticPr fontId="17"/>
  </si>
  <si>
    <t>(例)外注検査費</t>
    <rPh sb="1" eb="2">
      <t>レイ</t>
    </rPh>
    <rPh sb="3" eb="5">
      <t>ガイチュウ</t>
    </rPh>
    <rPh sb="5" eb="7">
      <t>ケンサ</t>
    </rPh>
    <rPh sb="7" eb="8">
      <t>ヒ</t>
    </rPh>
    <phoneticPr fontId="17"/>
  </si>
  <si>
    <t>○○の○○用サンプル検査の外注</t>
    <rPh sb="5" eb="6">
      <t>ヨウ</t>
    </rPh>
    <rPh sb="10" eb="12">
      <t>ケンサ</t>
    </rPh>
    <rPh sb="13" eb="15">
      <t>ガイチュウ</t>
    </rPh>
    <phoneticPr fontId="19"/>
  </si>
  <si>
    <t>(例)病理組織標本作製費用</t>
    <rPh sb="1" eb="2">
      <t>レイ</t>
    </rPh>
    <phoneticPr fontId="17"/>
  </si>
  <si>
    <t>病理学的解析に使用するため</t>
  </si>
  <si>
    <t>海外業者</t>
    <rPh sb="0" eb="2">
      <t>カイガイ</t>
    </rPh>
    <rPh sb="2" eb="4">
      <t>ギョウシャ</t>
    </rPh>
    <phoneticPr fontId="11"/>
  </si>
  <si>
    <t>(例)調査業務委託</t>
    <rPh sb="1" eb="2">
      <t>レイ</t>
    </rPh>
    <rPh sb="3" eb="5">
      <t>チョウサ</t>
    </rPh>
    <rPh sb="5" eb="7">
      <t>ギョウム</t>
    </rPh>
    <rPh sb="7" eb="9">
      <t>イタク</t>
    </rPh>
    <phoneticPr fontId="17"/>
  </si>
  <si>
    <t>○○の○○調査の委託</t>
    <rPh sb="5" eb="7">
      <t>チョウサ</t>
    </rPh>
    <rPh sb="8" eb="10">
      <t>イタク</t>
    </rPh>
    <phoneticPr fontId="19"/>
  </si>
  <si>
    <t>○○リサーチ株式会社</t>
    <rPh sb="6" eb="8">
      <t>カブシキ</t>
    </rPh>
    <rPh sb="8" eb="10">
      <t>カイシャ</t>
    </rPh>
    <phoneticPr fontId="11"/>
  </si>
  <si>
    <t>●●分析</t>
    <rPh sb="2" eb="4">
      <t>ブンセキ</t>
    </rPh>
    <phoneticPr fontId="12"/>
  </si>
  <si>
    <t>(例)検査機器レンタル料</t>
    <rPh sb="1" eb="2">
      <t>レイ</t>
    </rPh>
    <rPh sb="3" eb="5">
      <t>ケンサ</t>
    </rPh>
    <rPh sb="5" eb="7">
      <t>キキ</t>
    </rPh>
    <rPh sb="11" eb="12">
      <t>リョウ</t>
    </rPh>
    <phoneticPr fontId="17"/>
  </si>
  <si>
    <t>その他（諸経費）</t>
  </si>
  <si>
    <t>限定された期間で検証データ取得のため。</t>
    <rPh sb="0" eb="2">
      <t>ゲンテイ</t>
    </rPh>
    <rPh sb="5" eb="7">
      <t>キカン</t>
    </rPh>
    <rPh sb="8" eb="10">
      <t>ケンショウ</t>
    </rPh>
    <rPh sb="13" eb="15">
      <t>シュトク</t>
    </rPh>
    <phoneticPr fontId="17"/>
  </si>
  <si>
    <t>ヶ月</t>
  </si>
  <si>
    <t>(例)通信料</t>
    <rPh sb="1" eb="2">
      <t>レイ</t>
    </rPh>
    <rPh sb="3" eb="6">
      <t>ツウシンリョウ</t>
    </rPh>
    <phoneticPr fontId="11"/>
  </si>
  <si>
    <t>通信運搬費</t>
  </si>
  <si>
    <t>サーバーの通信費</t>
    <rPh sb="5" eb="8">
      <t>ツウシンヒ</t>
    </rPh>
    <phoneticPr fontId="11"/>
  </si>
  <si>
    <t>(例)発表資料印刷代</t>
    <rPh sb="1" eb="2">
      <t>レイ</t>
    </rPh>
    <rPh sb="3" eb="5">
      <t>ハッピョウ</t>
    </rPh>
    <rPh sb="5" eb="7">
      <t>シリョウ</t>
    </rPh>
    <rPh sb="7" eb="9">
      <t>インサツ</t>
    </rPh>
    <rPh sb="9" eb="10">
      <t>ダイ</t>
    </rPh>
    <phoneticPr fontId="11"/>
  </si>
  <si>
    <t>印刷製本費</t>
  </si>
  <si>
    <t>○○学会で配付するため</t>
    <rPh sb="2" eb="4">
      <t>ガッカイ</t>
    </rPh>
    <rPh sb="5" eb="7">
      <t>ハイフ</t>
    </rPh>
    <phoneticPr fontId="17"/>
  </si>
  <si>
    <t>(例)学会参加費（海外）</t>
    <rPh sb="1" eb="2">
      <t>レイ</t>
    </rPh>
    <rPh sb="3" eb="5">
      <t>ガッカイ</t>
    </rPh>
    <rPh sb="5" eb="8">
      <t>サンカヒ</t>
    </rPh>
    <rPh sb="9" eb="11">
      <t>カイガイ</t>
    </rPh>
    <phoneticPr fontId="17"/>
  </si>
  <si>
    <t>○○学会での発表のため</t>
    <rPh sb="2" eb="4">
      <t>ガッカイ</t>
    </rPh>
    <rPh sb="6" eb="8">
      <t>ハッピョウ</t>
    </rPh>
    <phoneticPr fontId="17"/>
  </si>
  <si>
    <t>(例)論文投稿料（海外）</t>
    <rPh sb="1" eb="2">
      <t>レイ</t>
    </rPh>
    <rPh sb="3" eb="5">
      <t>ロンブン</t>
    </rPh>
    <rPh sb="5" eb="7">
      <t>トウコウ</t>
    </rPh>
    <rPh sb="7" eb="8">
      <t>リョウ</t>
    </rPh>
    <rPh sb="9" eb="11">
      <t>カイガイ</t>
    </rPh>
    <phoneticPr fontId="17"/>
  </si>
  <si>
    <t>○○についての投稿</t>
    <rPh sb="7" eb="9">
      <t>トウコウ</t>
    </rPh>
    <phoneticPr fontId="17"/>
  </si>
  <si>
    <t>(例)学会参加費（会員）</t>
    <rPh sb="1" eb="2">
      <t>レイ</t>
    </rPh>
    <rPh sb="3" eb="5">
      <t>ガッカイ</t>
    </rPh>
    <rPh sb="5" eb="8">
      <t>サンカヒ</t>
    </rPh>
    <rPh sb="9" eb="11">
      <t>カイイン</t>
    </rPh>
    <phoneticPr fontId="17"/>
  </si>
  <si>
    <t>(例)レンタカー代</t>
    <rPh sb="1" eb="2">
      <t>レイ</t>
    </rPh>
    <rPh sb="8" eb="9">
      <t>ダイ</t>
    </rPh>
    <phoneticPr fontId="17"/>
  </si>
  <si>
    <t>○○での現地調査のため</t>
    <rPh sb="4" eb="6">
      <t>ゲンチ</t>
    </rPh>
    <rPh sb="6" eb="8">
      <t>チョウサ</t>
    </rPh>
    <phoneticPr fontId="17"/>
  </si>
  <si>
    <t>(例)ガソリン代</t>
    <rPh sb="1" eb="2">
      <t>レイ</t>
    </rPh>
    <rPh sb="7" eb="8">
      <t>ダイ</t>
    </rPh>
    <phoneticPr fontId="11"/>
  </si>
  <si>
    <t>レンタカーのガソリン料金</t>
    <rPh sb="10" eb="12">
      <t>リョウキン</t>
    </rPh>
    <phoneticPr fontId="11"/>
  </si>
  <si>
    <t>(例)講演の代理講師料</t>
    <rPh sb="1" eb="2">
      <t>レイ</t>
    </rPh>
    <rPh sb="3" eb="5">
      <t>コウエン</t>
    </rPh>
    <rPh sb="6" eb="8">
      <t>ダイリ</t>
    </rPh>
    <rPh sb="8" eb="11">
      <t>コウシリョウ</t>
    </rPh>
    <phoneticPr fontId="11"/>
  </si>
  <si>
    <t>バイアウト経費</t>
  </si>
  <si>
    <t>バイアウト制度を利用した〇〇大学での講演講師の代理実施のため</t>
    <rPh sb="5" eb="7">
      <t>セイド</t>
    </rPh>
    <rPh sb="8" eb="10">
      <t>リヨウ</t>
    </rPh>
    <rPh sb="14" eb="16">
      <t>ダイガク</t>
    </rPh>
    <rPh sb="18" eb="20">
      <t>コウエン</t>
    </rPh>
    <rPh sb="20" eb="22">
      <t>コウシ</t>
    </rPh>
    <rPh sb="23" eb="25">
      <t>ダイリ</t>
    </rPh>
    <rPh sb="25" eb="27">
      <t>ジッシ</t>
    </rPh>
    <phoneticPr fontId="11"/>
  </si>
  <si>
    <t>（インボイス経過措置適用）</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</si>
</sst>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quot;-&quot;"/>
    <numFmt numFmtId="179" formatCode="0.0"/>
    <numFmt numFmtId="180" formatCode="0000000000"/>
  </numFmts>
  <fonts count="4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color theme="1"/>
      <name val="ＭＳ 明朝"/>
      <family val="1"/>
      <charset val="128"/>
    </font>
    <font>
      <sz val="6"/>
      <name val="ＭＳ Ｐゴシック"/>
      <family val="3"/>
      <charset val="128"/>
      <scheme val="minor"/>
    </font>
    <font>
      <sz val="10.5"/>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2"/>
      <name val="ＭＳ 明朝"/>
      <family val="1"/>
      <charset val="128"/>
    </font>
    <font>
      <sz val="6"/>
      <name val="ＭＳ Ｐゴシック"/>
      <family val="3"/>
      <charset val="128"/>
    </font>
    <font>
      <sz val="10"/>
      <name val="ＭＳ 明朝"/>
      <family val="1"/>
      <charset val="128"/>
    </font>
    <font>
      <sz val="11"/>
      <name val="ＭＳ Ｐゴシック"/>
      <family val="3"/>
      <charset val="128"/>
    </font>
    <font>
      <b/>
      <sz val="12"/>
      <name val="ＭＳ 明朝"/>
      <family val="1"/>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color rgb="FFFF0000"/>
      <name val="ＭＳ Ｐゴシック"/>
      <family val="2"/>
      <charset val="128"/>
      <scheme val="minor"/>
    </font>
    <font>
      <sz val="9"/>
      <color indexed="81"/>
      <name val="ＭＳ Ｐゴシック"/>
      <family val="3"/>
      <charset val="128"/>
    </font>
    <font>
      <sz val="9"/>
      <color indexed="81"/>
      <name val="MS P ゴシック"/>
      <family val="3"/>
      <charset val="128"/>
    </font>
    <font>
      <b/>
      <sz val="10"/>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b/>
      <sz val="13"/>
      <color theme="1"/>
      <name val="ＭＳ Ｐゴシック"/>
      <family val="3"/>
      <charset val="128"/>
      <scheme val="minor"/>
    </font>
    <font>
      <b/>
      <sz val="12"/>
      <color theme="1"/>
      <name val="ＭＳ Ｐゴシック"/>
      <family val="3"/>
      <charset val="128"/>
      <scheme val="minor"/>
    </font>
    <font>
      <sz val="11"/>
      <color theme="1"/>
      <name val="ＭＳ 明朝"/>
      <family val="1"/>
      <charset val="128"/>
    </font>
    <font>
      <b/>
      <sz val="12"/>
      <color indexed="81"/>
      <name val="MS P ゴシック"/>
      <family val="3"/>
      <charset val="128"/>
    </font>
    <font>
      <b/>
      <sz val="10"/>
      <color theme="0" tint="-0.34998626667073579"/>
      <name val="ＭＳ Ｐゴシック"/>
      <family val="3"/>
      <charset val="128"/>
      <scheme val="minor"/>
    </font>
    <font>
      <sz val="10"/>
      <color rgb="FFFF0000"/>
      <name val="ＭＳ Ｐゴシック"/>
      <family val="2"/>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16">
    <xf numFmtId="0" fontId="0" fillId="0" borderId="0"/>
    <xf numFmtId="0" fontId="14" fillId="0" borderId="0">
      <alignment vertical="center"/>
    </xf>
    <xf numFmtId="38" fontId="14" fillId="0" borderId="0" applyFont="0" applyFill="0" applyBorder="0" applyAlignment="0" applyProtection="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0" fillId="0" borderId="0">
      <alignment vertical="center"/>
    </xf>
    <xf numFmtId="0" fontId="20" fillId="0" borderId="0"/>
    <xf numFmtId="178" fontId="22" fillId="0" borderId="0" applyFill="0" applyBorder="0" applyAlignment="0"/>
    <xf numFmtId="0" fontId="23" fillId="0" borderId="20" applyNumberFormat="0" applyAlignment="0" applyProtection="0">
      <alignment horizontal="left" vertical="center"/>
    </xf>
    <xf numFmtId="0" fontId="23" fillId="0" borderId="16">
      <alignment horizontal="left" vertical="center"/>
    </xf>
    <xf numFmtId="0" fontId="24"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26" fillId="0" borderId="0"/>
  </cellStyleXfs>
  <cellXfs count="271">
    <xf numFmtId="0" fontId="0" fillId="0" borderId="0" xfId="0"/>
    <xf numFmtId="0" fontId="10" fillId="0" borderId="0" xfId="5">
      <alignment vertical="center"/>
    </xf>
    <xf numFmtId="0" fontId="17" fillId="0" borderId="0" xfId="0" applyFont="1" applyAlignment="1">
      <alignment vertical="center"/>
    </xf>
    <xf numFmtId="0" fontId="17" fillId="0" borderId="0" xfId="0" applyFont="1" applyAlignment="1">
      <alignment horizontal="center" vertical="center"/>
    </xf>
    <xf numFmtId="177" fontId="17" fillId="0" borderId="0" xfId="0" applyNumberFormat="1" applyFont="1" applyAlignment="1">
      <alignment vertical="center"/>
    </xf>
    <xf numFmtId="0" fontId="17" fillId="0" borderId="0" xfId="0" applyFont="1" applyBorder="1" applyAlignment="1">
      <alignment horizontal="right" vertical="center"/>
    </xf>
    <xf numFmtId="38" fontId="17" fillId="4" borderId="15" xfId="0" applyNumberFormat="1" applyFont="1" applyFill="1" applyBorder="1" applyAlignment="1" applyProtection="1">
      <alignment vertical="center"/>
      <protection locked="0"/>
    </xf>
    <xf numFmtId="38" fontId="17" fillId="4" borderId="12" xfId="0" applyNumberFormat="1" applyFont="1" applyFill="1" applyBorder="1" applyAlignment="1" applyProtection="1">
      <alignment vertical="center"/>
      <protection locked="0"/>
    </xf>
    <xf numFmtId="38" fontId="17" fillId="4" borderId="14" xfId="3" applyFont="1" applyFill="1" applyBorder="1" applyAlignment="1" applyProtection="1">
      <alignment vertical="center"/>
      <protection locked="0"/>
    </xf>
    <xf numFmtId="176" fontId="17" fillId="4" borderId="1" xfId="0" applyNumberFormat="1" applyFont="1" applyFill="1" applyBorder="1" applyAlignment="1" applyProtection="1">
      <alignment vertical="center"/>
      <protection locked="0"/>
    </xf>
    <xf numFmtId="176" fontId="17" fillId="4" borderId="1" xfId="0" applyNumberFormat="1" applyFont="1" applyFill="1" applyBorder="1" applyAlignment="1" applyProtection="1">
      <alignment horizontal="center" vertical="center"/>
      <protection locked="0"/>
    </xf>
    <xf numFmtId="38" fontId="17" fillId="4" borderId="1" xfId="0" applyNumberFormat="1" applyFont="1" applyFill="1" applyBorder="1" applyAlignment="1" applyProtection="1">
      <alignment horizontal="left" vertical="center"/>
      <protection locked="0"/>
    </xf>
    <xf numFmtId="38" fontId="17" fillId="4" borderId="16" xfId="0" applyNumberFormat="1" applyFont="1" applyFill="1" applyBorder="1" applyAlignment="1" applyProtection="1">
      <alignment vertical="center"/>
      <protection locked="0"/>
    </xf>
    <xf numFmtId="38" fontId="17" fillId="4" borderId="17" xfId="0" applyNumberFormat="1" applyFont="1" applyFill="1" applyBorder="1" applyAlignment="1" applyProtection="1">
      <alignment vertical="center"/>
      <protection locked="0"/>
    </xf>
    <xf numFmtId="38" fontId="17" fillId="4" borderId="4" xfId="0" applyNumberFormat="1" applyFont="1" applyFill="1" applyBorder="1" applyAlignment="1" applyProtection="1">
      <alignment vertical="center"/>
      <protection locked="0"/>
    </xf>
    <xf numFmtId="38" fontId="17" fillId="4" borderId="18" xfId="3" applyFont="1" applyFill="1" applyBorder="1" applyAlignment="1" applyProtection="1">
      <alignment vertical="center"/>
      <protection locked="0"/>
    </xf>
    <xf numFmtId="176" fontId="17" fillId="4" borderId="3" xfId="0" applyNumberFormat="1" applyFont="1" applyFill="1" applyBorder="1" applyAlignment="1" applyProtection="1">
      <alignment vertical="center"/>
      <protection locked="0"/>
    </xf>
    <xf numFmtId="38" fontId="17" fillId="0" borderId="30" xfId="0" applyNumberFormat="1" applyFont="1" applyBorder="1" applyAlignment="1">
      <alignment horizontal="center" vertical="center"/>
    </xf>
    <xf numFmtId="38" fontId="19" fillId="0" borderId="30" xfId="0" applyNumberFormat="1" applyFont="1" applyBorder="1" applyAlignment="1">
      <alignment horizontal="center" vertical="center"/>
    </xf>
    <xf numFmtId="38" fontId="17" fillId="0" borderId="30" xfId="0" applyNumberFormat="1" applyFont="1" applyBorder="1" applyAlignment="1">
      <alignment horizontal="center" vertical="center" wrapText="1"/>
    </xf>
    <xf numFmtId="38" fontId="17" fillId="0" borderId="25" xfId="0" applyNumberFormat="1" applyFont="1" applyBorder="1" applyAlignment="1">
      <alignment horizontal="center" vertical="center"/>
    </xf>
    <xf numFmtId="38" fontId="17" fillId="0" borderId="20" xfId="0" applyNumberFormat="1" applyFont="1" applyBorder="1" applyAlignment="1">
      <alignment horizontal="center" vertical="center"/>
    </xf>
    <xf numFmtId="38" fontId="28" fillId="0" borderId="30" xfId="0" applyNumberFormat="1" applyFont="1" applyBorder="1" applyAlignment="1">
      <alignment horizontal="center" vertical="center"/>
    </xf>
    <xf numFmtId="38" fontId="29" fillId="0" borderId="30" xfId="0" applyNumberFormat="1" applyFont="1" applyBorder="1" applyAlignment="1">
      <alignment horizontal="center" vertical="center"/>
    </xf>
    <xf numFmtId="38" fontId="17" fillId="4" borderId="15" xfId="0" applyNumberFormat="1" applyFont="1" applyFill="1" applyBorder="1" applyAlignment="1" applyProtection="1">
      <alignment horizontal="left" vertical="center"/>
      <protection locked="0"/>
    </xf>
    <xf numFmtId="38" fontId="17" fillId="4" borderId="1" xfId="0" applyNumberFormat="1" applyFont="1" applyFill="1" applyBorder="1" applyAlignment="1" applyProtection="1">
      <alignment horizontal="right" vertical="center"/>
      <protection locked="0"/>
    </xf>
    <xf numFmtId="38" fontId="27" fillId="4" borderId="1" xfId="0" applyNumberFormat="1" applyFont="1" applyFill="1" applyBorder="1" applyAlignment="1" applyProtection="1">
      <alignment horizontal="center" vertical="center"/>
      <protection locked="0"/>
    </xf>
    <xf numFmtId="38" fontId="17" fillId="4" borderId="3" xfId="0" applyNumberFormat="1" applyFont="1" applyFill="1" applyBorder="1" applyAlignment="1" applyProtection="1">
      <alignment horizontal="left" vertical="center"/>
      <protection locked="0"/>
    </xf>
    <xf numFmtId="38" fontId="17" fillId="4" borderId="1" xfId="0" applyNumberFormat="1" applyFont="1" applyFill="1" applyBorder="1" applyAlignment="1" applyProtection="1">
      <alignment vertical="center"/>
      <protection locked="0"/>
    </xf>
    <xf numFmtId="38" fontId="17" fillId="4" borderId="29" xfId="0" applyNumberFormat="1" applyFont="1" applyFill="1" applyBorder="1" applyAlignment="1" applyProtection="1">
      <alignment vertical="center"/>
      <protection locked="0"/>
    </xf>
    <xf numFmtId="38" fontId="17" fillId="4" borderId="30" xfId="0" applyNumberFormat="1" applyFont="1" applyFill="1" applyBorder="1" applyAlignment="1" applyProtection="1">
      <alignment vertical="center"/>
      <protection locked="0"/>
    </xf>
    <xf numFmtId="177" fontId="17" fillId="0" borderId="0" xfId="0" applyNumberFormat="1" applyFont="1" applyAlignment="1">
      <alignment horizontal="center" vertical="center"/>
    </xf>
    <xf numFmtId="177" fontId="17" fillId="0" borderId="0" xfId="0" applyNumberFormat="1" applyFont="1" applyFill="1" applyAlignment="1">
      <alignment vertical="center"/>
    </xf>
    <xf numFmtId="38" fontId="17" fillId="4" borderId="14" xfId="0" applyNumberFormat="1" applyFont="1" applyFill="1" applyBorder="1" applyAlignment="1" applyProtection="1">
      <alignment vertical="center"/>
      <protection locked="0"/>
    </xf>
    <xf numFmtId="38" fontId="17" fillId="4" borderId="18" xfId="0" applyNumberFormat="1" applyFont="1" applyFill="1" applyBorder="1" applyAlignment="1" applyProtection="1">
      <alignment vertical="center"/>
      <protection locked="0"/>
    </xf>
    <xf numFmtId="177" fontId="21" fillId="0" borderId="38" xfId="0" applyNumberFormat="1" applyFont="1" applyFill="1" applyBorder="1" applyAlignment="1">
      <alignment horizontal="right" vertical="center"/>
    </xf>
    <xf numFmtId="176" fontId="17" fillId="4" borderId="3" xfId="0" applyNumberFormat="1" applyFont="1" applyFill="1" applyBorder="1" applyAlignment="1" applyProtection="1">
      <alignment horizontal="center" vertical="center"/>
      <protection locked="0"/>
    </xf>
    <xf numFmtId="38" fontId="17" fillId="0" borderId="44" xfId="0" applyNumberFormat="1" applyFont="1" applyBorder="1" applyAlignment="1">
      <alignment horizontal="center" vertical="center"/>
    </xf>
    <xf numFmtId="177" fontId="17" fillId="0" borderId="6" xfId="0" applyNumberFormat="1" applyFont="1" applyBorder="1" applyAlignment="1">
      <alignment horizontal="center" vertical="center"/>
    </xf>
    <xf numFmtId="177" fontId="17" fillId="0" borderId="8" xfId="0" applyNumberFormat="1" applyFont="1" applyBorder="1" applyAlignment="1">
      <alignment horizontal="center" vertical="center"/>
    </xf>
    <xf numFmtId="38" fontId="17" fillId="0" borderId="15" xfId="0" applyNumberFormat="1" applyFont="1" applyFill="1" applyBorder="1" applyAlignment="1">
      <alignment vertical="center"/>
    </xf>
    <xf numFmtId="0" fontId="17" fillId="0" borderId="47" xfId="0" applyFont="1" applyFill="1" applyBorder="1" applyAlignment="1">
      <alignment vertical="center"/>
    </xf>
    <xf numFmtId="0" fontId="9" fillId="0" borderId="0" xfId="5" applyFont="1">
      <alignment vertical="center"/>
    </xf>
    <xf numFmtId="38" fontId="17" fillId="4" borderId="29" xfId="0" applyNumberFormat="1" applyFont="1" applyFill="1" applyBorder="1" applyAlignment="1" applyProtection="1">
      <alignment horizontal="left" vertical="center"/>
      <protection locked="0"/>
    </xf>
    <xf numFmtId="38" fontId="17" fillId="4" borderId="30" xfId="0" applyNumberFormat="1" applyFont="1" applyFill="1" applyBorder="1" applyAlignment="1" applyProtection="1">
      <alignment horizontal="left" vertical="center"/>
      <protection locked="0"/>
    </xf>
    <xf numFmtId="38" fontId="17" fillId="4" borderId="30" xfId="0" applyNumberFormat="1" applyFont="1" applyFill="1" applyBorder="1" applyAlignment="1" applyProtection="1">
      <alignment horizontal="right" vertical="center"/>
      <protection locked="0"/>
    </xf>
    <xf numFmtId="38" fontId="27" fillId="4" borderId="30" xfId="0" applyNumberFormat="1" applyFont="1" applyFill="1" applyBorder="1" applyAlignment="1" applyProtection="1">
      <alignment horizontal="center" vertical="center"/>
      <protection locked="0"/>
    </xf>
    <xf numFmtId="38" fontId="17" fillId="4" borderId="2" xfId="0" applyNumberFormat="1" applyFont="1" applyFill="1" applyBorder="1" applyAlignment="1" applyProtection="1">
      <alignment horizontal="left" vertical="center"/>
      <protection locked="0"/>
    </xf>
    <xf numFmtId="0" fontId="30" fillId="0" borderId="0" xfId="5" applyFont="1">
      <alignment vertical="center"/>
    </xf>
    <xf numFmtId="0" fontId="8" fillId="0" borderId="0" xfId="5" applyFont="1" applyAlignment="1">
      <alignment horizontal="right" vertical="center"/>
    </xf>
    <xf numFmtId="38" fontId="10" fillId="5" borderId="0" xfId="3" applyFont="1" applyFill="1">
      <alignment vertical="center"/>
    </xf>
    <xf numFmtId="177" fontId="21" fillId="5" borderId="22" xfId="0" applyNumberFormat="1" applyFont="1" applyFill="1" applyBorder="1" applyAlignment="1">
      <alignment horizontal="right" vertical="center"/>
    </xf>
    <xf numFmtId="177" fontId="21" fillId="5" borderId="43" xfId="0" applyNumberFormat="1" applyFont="1" applyFill="1" applyBorder="1" applyAlignment="1">
      <alignment horizontal="right" vertical="center"/>
    </xf>
    <xf numFmtId="177" fontId="10" fillId="0" borderId="36" xfId="5" applyNumberFormat="1" applyBorder="1">
      <alignment vertical="center"/>
    </xf>
    <xf numFmtId="38" fontId="17" fillId="5" borderId="1" xfId="0" applyNumberFormat="1" applyFont="1" applyFill="1" applyBorder="1" applyAlignment="1">
      <alignment horizontal="right" vertical="center"/>
    </xf>
    <xf numFmtId="9" fontId="17" fillId="5" borderId="1" xfId="4" applyFont="1" applyFill="1" applyBorder="1" applyAlignment="1">
      <alignment horizontal="right" vertical="center"/>
    </xf>
    <xf numFmtId="38" fontId="17" fillId="4" borderId="9" xfId="0" applyNumberFormat="1" applyFont="1" applyFill="1" applyBorder="1" applyAlignment="1" applyProtection="1">
      <alignment vertical="center"/>
      <protection locked="0"/>
    </xf>
    <xf numFmtId="38" fontId="17" fillId="4" borderId="13" xfId="0" applyNumberFormat="1" applyFont="1" applyFill="1" applyBorder="1" applyAlignment="1" applyProtection="1">
      <alignment horizontal="center" vertical="center"/>
      <protection locked="0"/>
    </xf>
    <xf numFmtId="38" fontId="17" fillId="4" borderId="13" xfId="3" applyFont="1" applyFill="1" applyBorder="1" applyAlignment="1" applyProtection="1">
      <alignment vertical="center"/>
      <protection locked="0"/>
    </xf>
    <xf numFmtId="177" fontId="17" fillId="0" borderId="11" xfId="0" applyNumberFormat="1" applyFont="1" applyFill="1" applyBorder="1" applyAlignment="1">
      <alignment horizontal="right" vertical="center"/>
    </xf>
    <xf numFmtId="177" fontId="17" fillId="0" borderId="23" xfId="0" applyNumberFormat="1" applyFont="1" applyFill="1" applyBorder="1" applyAlignment="1">
      <alignment horizontal="right" vertical="center"/>
    </xf>
    <xf numFmtId="38" fontId="17" fillId="4" borderId="9" xfId="0" applyNumberFormat="1" applyFont="1" applyFill="1" applyBorder="1" applyAlignment="1" applyProtection="1">
      <alignment horizontal="left" vertical="center"/>
      <protection locked="0"/>
    </xf>
    <xf numFmtId="38" fontId="17" fillId="4" borderId="34" xfId="0" applyNumberFormat="1" applyFont="1" applyFill="1" applyBorder="1" applyAlignment="1" applyProtection="1">
      <alignment horizontal="left" vertical="center"/>
      <protection locked="0"/>
    </xf>
    <xf numFmtId="38" fontId="17" fillId="4" borderId="13" xfId="0" applyNumberFormat="1" applyFont="1" applyFill="1" applyBorder="1" applyAlignment="1" applyProtection="1">
      <alignment horizontal="left" vertical="center" wrapText="1"/>
      <protection locked="0"/>
    </xf>
    <xf numFmtId="38" fontId="17" fillId="4" borderId="10" xfId="0" applyNumberFormat="1" applyFont="1" applyFill="1" applyBorder="1" applyAlignment="1" applyProtection="1">
      <alignment horizontal="left" vertical="center"/>
      <protection locked="0"/>
    </xf>
    <xf numFmtId="38" fontId="17" fillId="4" borderId="14" xfId="0" applyNumberFormat="1" applyFont="1" applyFill="1" applyBorder="1" applyAlignment="1" applyProtection="1">
      <alignment horizontal="left" vertical="center" wrapText="1"/>
      <protection locked="0"/>
    </xf>
    <xf numFmtId="38" fontId="17" fillId="4" borderId="10" xfId="0" applyNumberFormat="1" applyFont="1" applyFill="1" applyBorder="1" applyAlignment="1" applyProtection="1">
      <alignment horizontal="right" vertical="center"/>
      <protection locked="0"/>
    </xf>
    <xf numFmtId="38" fontId="27" fillId="4" borderId="10" xfId="0" applyNumberFormat="1" applyFont="1" applyFill="1" applyBorder="1" applyAlignment="1" applyProtection="1">
      <alignment horizontal="center" vertical="center"/>
      <protection locked="0"/>
    </xf>
    <xf numFmtId="38" fontId="17" fillId="4" borderId="15" xfId="0" applyNumberFormat="1" applyFont="1" applyFill="1" applyBorder="1" applyAlignment="1" applyProtection="1">
      <alignment horizontal="left" vertical="center" wrapText="1"/>
      <protection locked="0"/>
    </xf>
    <xf numFmtId="38" fontId="17" fillId="4" borderId="10" xfId="0" applyNumberFormat="1" applyFont="1" applyFill="1" applyBorder="1" applyAlignment="1" applyProtection="1">
      <alignment vertical="center"/>
      <protection locked="0"/>
    </xf>
    <xf numFmtId="38" fontId="17" fillId="4" borderId="12" xfId="0" applyNumberFormat="1" applyFont="1" applyFill="1" applyBorder="1" applyAlignment="1" applyProtection="1">
      <alignment horizontal="right" vertical="center"/>
      <protection locked="0"/>
    </xf>
    <xf numFmtId="176" fontId="17" fillId="4" borderId="10" xfId="0" applyNumberFormat="1" applyFont="1" applyFill="1" applyBorder="1" applyAlignment="1" applyProtection="1">
      <alignment horizontal="center" vertical="center"/>
      <protection locked="0"/>
    </xf>
    <xf numFmtId="38" fontId="27" fillId="4" borderId="14" xfId="0" applyNumberFormat="1" applyFont="1" applyFill="1" applyBorder="1" applyAlignment="1" applyProtection="1">
      <alignment horizontal="left" vertical="center"/>
      <protection locked="0"/>
    </xf>
    <xf numFmtId="38" fontId="27" fillId="4" borderId="12" xfId="0" applyNumberFormat="1" applyFont="1" applyFill="1" applyBorder="1" applyAlignment="1" applyProtection="1">
      <alignment vertical="center"/>
      <protection locked="0"/>
    </xf>
    <xf numFmtId="38" fontId="27" fillId="4" borderId="14" xfId="0" applyNumberFormat="1" applyFont="1" applyFill="1" applyBorder="1" applyAlignment="1" applyProtection="1">
      <alignment vertical="center"/>
      <protection locked="0"/>
    </xf>
    <xf numFmtId="38" fontId="27" fillId="4" borderId="18" xfId="0" applyNumberFormat="1" applyFont="1" applyFill="1" applyBorder="1" applyAlignment="1" applyProtection="1">
      <alignment vertical="center"/>
      <protection locked="0"/>
    </xf>
    <xf numFmtId="38" fontId="27" fillId="4" borderId="9" xfId="0" applyNumberFormat="1" applyFont="1" applyFill="1" applyBorder="1" applyAlignment="1" applyProtection="1">
      <alignment vertical="center"/>
      <protection locked="0"/>
    </xf>
    <xf numFmtId="38" fontId="27" fillId="4" borderId="15" xfId="0" applyNumberFormat="1" applyFont="1" applyFill="1" applyBorder="1" applyAlignment="1" applyProtection="1">
      <alignment vertical="center"/>
      <protection locked="0"/>
    </xf>
    <xf numFmtId="38" fontId="27" fillId="4" borderId="17" xfId="0" applyNumberFormat="1" applyFont="1" applyFill="1" applyBorder="1" applyAlignment="1" applyProtection="1">
      <alignment vertical="center"/>
      <protection locked="0"/>
    </xf>
    <xf numFmtId="38" fontId="27" fillId="4" borderId="7" xfId="0" applyNumberFormat="1" applyFont="1" applyFill="1" applyBorder="1" applyAlignment="1" applyProtection="1">
      <alignment horizontal="left" vertical="center"/>
      <protection locked="0"/>
    </xf>
    <xf numFmtId="38" fontId="27" fillId="4" borderId="10" xfId="0" applyNumberFormat="1" applyFont="1" applyFill="1" applyBorder="1" applyAlignment="1" applyProtection="1">
      <alignment vertical="center"/>
      <protection locked="0"/>
    </xf>
    <xf numFmtId="38" fontId="27" fillId="4" borderId="1" xfId="0" applyNumberFormat="1" applyFont="1" applyFill="1" applyBorder="1" applyAlignment="1" applyProtection="1">
      <alignment vertical="center"/>
      <protection locked="0"/>
    </xf>
    <xf numFmtId="38" fontId="27" fillId="4" borderId="30" xfId="0" applyNumberFormat="1" applyFont="1" applyFill="1" applyBorder="1" applyAlignment="1" applyProtection="1">
      <alignment vertical="center"/>
      <protection locked="0"/>
    </xf>
    <xf numFmtId="0" fontId="38" fillId="0" borderId="15" xfId="5" applyFont="1" applyBorder="1">
      <alignment vertical="center"/>
    </xf>
    <xf numFmtId="9" fontId="17" fillId="4" borderId="10" xfId="0" applyNumberFormat="1" applyFont="1" applyFill="1" applyBorder="1" applyAlignment="1" applyProtection="1">
      <alignment horizontal="right" vertical="center"/>
      <protection locked="0"/>
    </xf>
    <xf numFmtId="9" fontId="17" fillId="4" borderId="1" xfId="0" applyNumberFormat="1" applyFont="1" applyFill="1" applyBorder="1" applyAlignment="1" applyProtection="1">
      <alignment horizontal="right" vertical="center"/>
      <protection locked="0"/>
    </xf>
    <xf numFmtId="9" fontId="17" fillId="4" borderId="30" xfId="0" applyNumberFormat="1" applyFont="1" applyFill="1" applyBorder="1" applyAlignment="1" applyProtection="1">
      <alignment horizontal="right" vertical="center"/>
      <protection locked="0"/>
    </xf>
    <xf numFmtId="177" fontId="10" fillId="0" borderId="0" xfId="5" applyNumberFormat="1">
      <alignment vertical="center"/>
    </xf>
    <xf numFmtId="38" fontId="10" fillId="0" borderId="0" xfId="3" applyFont="1" applyFill="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177" fontId="17" fillId="0" borderId="0" xfId="0" applyNumberFormat="1" applyFont="1" applyAlignment="1" applyProtection="1">
      <alignment vertical="center"/>
    </xf>
    <xf numFmtId="0" fontId="10" fillId="0" borderId="0" xfId="5" applyProtection="1">
      <alignment vertical="center"/>
    </xf>
    <xf numFmtId="0" fontId="17" fillId="0" borderId="0" xfId="0" applyFont="1" applyBorder="1" applyAlignment="1" applyProtection="1">
      <alignment horizontal="right" vertical="center"/>
    </xf>
    <xf numFmtId="38" fontId="17" fillId="0" borderId="1" xfId="0" applyNumberFormat="1" applyFont="1" applyBorder="1" applyAlignment="1" applyProtection="1">
      <alignment horizontal="center" vertical="center" wrapText="1"/>
    </xf>
    <xf numFmtId="177" fontId="17" fillId="0" borderId="11" xfId="0" applyNumberFormat="1" applyFont="1" applyFill="1" applyBorder="1" applyAlignment="1" applyProtection="1">
      <alignment horizontal="right" vertical="center"/>
    </xf>
    <xf numFmtId="177" fontId="17" fillId="0" borderId="23" xfId="0" applyNumberFormat="1" applyFont="1" applyFill="1" applyBorder="1" applyAlignment="1" applyProtection="1">
      <alignment horizontal="right" vertical="center"/>
    </xf>
    <xf numFmtId="177" fontId="21" fillId="0" borderId="21" xfId="0" applyNumberFormat="1" applyFont="1" applyFill="1" applyBorder="1" applyAlignment="1" applyProtection="1">
      <alignment vertical="center"/>
    </xf>
    <xf numFmtId="38" fontId="17" fillId="0" borderId="0" xfId="0" applyNumberFormat="1" applyFont="1" applyFill="1" applyBorder="1" applyAlignment="1" applyProtection="1">
      <alignment horizontal="center" vertical="center"/>
    </xf>
    <xf numFmtId="38" fontId="17" fillId="0" borderId="0" xfId="0" applyNumberFormat="1" applyFont="1" applyBorder="1" applyAlignment="1" applyProtection="1">
      <alignment horizontal="left" vertical="center"/>
    </xf>
    <xf numFmtId="38" fontId="17" fillId="0" borderId="0" xfId="0" applyNumberFormat="1" applyFont="1" applyBorder="1" applyAlignment="1" applyProtection="1">
      <alignment horizontal="center" vertical="center"/>
    </xf>
    <xf numFmtId="177" fontId="21" fillId="0" borderId="0" xfId="0" applyNumberFormat="1" applyFont="1" applyFill="1" applyBorder="1" applyAlignment="1" applyProtection="1">
      <alignment vertical="center"/>
    </xf>
    <xf numFmtId="38" fontId="10" fillId="5" borderId="0" xfId="3" applyFont="1" applyFill="1" applyProtection="1">
      <alignment vertical="center"/>
    </xf>
    <xf numFmtId="0" fontId="5" fillId="0" borderId="0" xfId="5" applyFont="1" applyProtection="1">
      <alignment vertical="center"/>
    </xf>
    <xf numFmtId="0" fontId="30" fillId="0" borderId="0" xfId="5" applyFont="1" applyProtection="1">
      <alignment vertical="center"/>
    </xf>
    <xf numFmtId="38" fontId="17" fillId="0" borderId="30" xfId="0" applyNumberFormat="1" applyFont="1" applyBorder="1" applyAlignment="1" applyProtection="1">
      <alignment horizontal="center" vertical="center"/>
    </xf>
    <xf numFmtId="38" fontId="17" fillId="0" borderId="20" xfId="0" applyNumberFormat="1" applyFont="1" applyBorder="1" applyAlignment="1" applyProtection="1">
      <alignment horizontal="center" vertical="center"/>
    </xf>
    <xf numFmtId="177" fontId="21" fillId="0" borderId="38" xfId="0" applyNumberFormat="1" applyFont="1" applyFill="1" applyBorder="1" applyAlignment="1" applyProtection="1">
      <alignment vertical="center"/>
    </xf>
    <xf numFmtId="0" fontId="8" fillId="0" borderId="0" xfId="5" applyFont="1" applyProtection="1">
      <alignment vertical="center"/>
    </xf>
    <xf numFmtId="0" fontId="19" fillId="0" borderId="0" xfId="0" applyFont="1" applyAlignment="1" applyProtection="1">
      <alignment horizontal="center" vertical="center"/>
    </xf>
    <xf numFmtId="38" fontId="19" fillId="0" borderId="30" xfId="0" applyNumberFormat="1" applyFont="1" applyBorder="1" applyAlignment="1" applyProtection="1">
      <alignment horizontal="center" vertical="center"/>
    </xf>
    <xf numFmtId="38" fontId="17" fillId="0" borderId="30" xfId="0" applyNumberFormat="1" applyFont="1" applyBorder="1" applyAlignment="1" applyProtection="1">
      <alignment horizontal="center" vertical="center" wrapText="1"/>
    </xf>
    <xf numFmtId="38" fontId="17" fillId="0" borderId="35" xfId="0" applyNumberFormat="1" applyFont="1" applyFill="1" applyBorder="1" applyAlignment="1" applyProtection="1">
      <alignment horizontal="right" vertical="center"/>
    </xf>
    <xf numFmtId="38" fontId="21" fillId="0" borderId="36" xfId="0" applyNumberFormat="1" applyFont="1" applyFill="1" applyBorder="1" applyAlignment="1" applyProtection="1">
      <alignment vertical="center"/>
    </xf>
    <xf numFmtId="0" fontId="7" fillId="0" borderId="0" xfId="5" applyFont="1" applyProtection="1">
      <alignment vertical="center"/>
    </xf>
    <xf numFmtId="176" fontId="13" fillId="0" borderId="1" xfId="0" applyNumberFormat="1" applyFont="1" applyBorder="1" applyAlignment="1" applyProtection="1">
      <alignment horizontal="right" vertical="center"/>
      <protection locked="0"/>
    </xf>
    <xf numFmtId="0" fontId="15" fillId="0" borderId="0" xfId="0" applyFont="1" applyProtection="1"/>
    <xf numFmtId="0" fontId="0" fillId="0" borderId="0" xfId="0" applyProtection="1"/>
    <xf numFmtId="0" fontId="0" fillId="0" borderId="0" xfId="0" applyAlignment="1" applyProtection="1">
      <alignment horizontal="right"/>
    </xf>
    <xf numFmtId="0" fontId="35" fillId="0" borderId="0" xfId="0" applyFont="1" applyProtection="1"/>
    <xf numFmtId="0" fontId="35" fillId="0" borderId="0" xfId="0" applyFont="1" applyFill="1" applyBorder="1" applyProtection="1"/>
    <xf numFmtId="0" fontId="11" fillId="2" borderId="1" xfId="0" applyFont="1" applyFill="1" applyBorder="1" applyAlignment="1" applyProtection="1">
      <alignment horizontal="center" vertical="center" wrapText="1"/>
    </xf>
    <xf numFmtId="0" fontId="13" fillId="0" borderId="1" xfId="0" applyFont="1" applyBorder="1" applyAlignment="1" applyProtection="1">
      <alignment horizontal="justify" vertical="center" wrapText="1"/>
    </xf>
    <xf numFmtId="176" fontId="13" fillId="5" borderId="1" xfId="0" applyNumberFormat="1" applyFont="1" applyFill="1" applyBorder="1" applyAlignment="1" applyProtection="1">
      <alignment horizontal="right" vertical="center"/>
    </xf>
    <xf numFmtId="0" fontId="13" fillId="0" borderId="1" xfId="0" applyFont="1" applyBorder="1" applyAlignment="1" applyProtection="1">
      <alignment horizontal="justify" vertical="center"/>
    </xf>
    <xf numFmtId="0" fontId="40" fillId="6" borderId="0" xfId="0" applyFont="1" applyFill="1" applyAlignment="1" applyProtection="1">
      <alignment horizontal="right" vertical="center" wrapText="1"/>
    </xf>
    <xf numFmtId="0" fontId="13" fillId="0" borderId="3" xfId="0" applyFont="1" applyBorder="1" applyAlignment="1" applyProtection="1">
      <alignment horizontal="left" vertical="center" wrapText="1"/>
    </xf>
    <xf numFmtId="0" fontId="33" fillId="6" borderId="0" xfId="0" applyFont="1" applyFill="1" applyAlignment="1" applyProtection="1">
      <alignment horizontal="right" vertical="center" wrapText="1"/>
    </xf>
    <xf numFmtId="179" fontId="36" fillId="6" borderId="19" xfId="0" applyNumberFormat="1" applyFont="1" applyFill="1" applyBorder="1" applyAlignment="1" applyProtection="1">
      <alignment vertical="center"/>
    </xf>
    <xf numFmtId="0" fontId="36" fillId="6" borderId="50" xfId="0" applyFont="1" applyFill="1" applyBorder="1" applyAlignment="1" applyProtection="1">
      <alignment vertical="center"/>
    </xf>
    <xf numFmtId="0" fontId="33" fillId="0" borderId="0" xfId="0" applyFont="1" applyAlignment="1" applyProtection="1">
      <alignment vertical="center"/>
    </xf>
    <xf numFmtId="0" fontId="33" fillId="0" borderId="0" xfId="0" applyFont="1" applyAlignment="1" applyProtection="1">
      <alignment horizontal="right" vertical="center" wrapText="1"/>
    </xf>
    <xf numFmtId="0" fontId="37" fillId="0" borderId="50" xfId="0" applyFont="1" applyBorder="1" applyAlignment="1" applyProtection="1">
      <alignment vertical="center"/>
    </xf>
    <xf numFmtId="0" fontId="15" fillId="0" borderId="0" xfId="0" applyFont="1" applyAlignment="1" applyProtection="1">
      <alignment vertical="center"/>
    </xf>
    <xf numFmtId="176" fontId="13" fillId="5" borderId="1" xfId="3" applyNumberFormat="1" applyFont="1" applyFill="1" applyBorder="1" applyAlignment="1" applyProtection="1">
      <alignment horizontal="right" vertical="center"/>
    </xf>
    <xf numFmtId="0" fontId="0" fillId="0" borderId="48" xfId="0" applyBorder="1" applyProtection="1"/>
    <xf numFmtId="0" fontId="35" fillId="0" borderId="0" xfId="0" applyFont="1" applyAlignment="1" applyProtection="1">
      <alignment vertical="center"/>
    </xf>
    <xf numFmtId="0" fontId="34" fillId="0" borderId="0" xfId="0" applyFont="1" applyProtection="1"/>
    <xf numFmtId="38" fontId="17" fillId="4" borderId="12" xfId="0" applyNumberFormat="1" applyFont="1" applyFill="1" applyBorder="1" applyAlignment="1" applyProtection="1">
      <alignment horizontal="left" vertical="center" wrapText="1"/>
      <protection locked="0"/>
    </xf>
    <xf numFmtId="38" fontId="17" fillId="4" borderId="1" xfId="0" applyNumberFormat="1" applyFont="1" applyFill="1" applyBorder="1" applyAlignment="1" applyProtection="1">
      <alignment horizontal="left" vertical="center" wrapText="1"/>
      <protection locked="0"/>
    </xf>
    <xf numFmtId="38" fontId="17" fillId="4" borderId="18" xfId="0" applyNumberFormat="1" applyFont="1" applyFill="1" applyBorder="1" applyAlignment="1" applyProtection="1">
      <alignment horizontal="left" vertical="center" wrapText="1"/>
      <protection locked="0"/>
    </xf>
    <xf numFmtId="38" fontId="17" fillId="4" borderId="9" xfId="0" applyNumberFormat="1" applyFont="1" applyFill="1" applyBorder="1" applyAlignment="1" applyProtection="1">
      <alignment horizontal="left" vertical="center" wrapText="1"/>
      <protection locked="0"/>
    </xf>
    <xf numFmtId="38" fontId="17" fillId="4" borderId="17" xfId="0" applyNumberFormat="1" applyFont="1" applyFill="1" applyBorder="1" applyAlignment="1" applyProtection="1">
      <alignment horizontal="left" vertical="center" wrapText="1"/>
      <protection locked="0"/>
    </xf>
    <xf numFmtId="38" fontId="19" fillId="4" borderId="7" xfId="0" applyNumberFormat="1" applyFont="1" applyFill="1" applyBorder="1" applyAlignment="1" applyProtection="1">
      <alignment horizontal="left" vertical="center" wrapText="1"/>
      <protection locked="0"/>
    </xf>
    <xf numFmtId="38" fontId="19" fillId="4" borderId="10" xfId="0" applyNumberFormat="1" applyFont="1" applyFill="1" applyBorder="1" applyAlignment="1" applyProtection="1">
      <alignment horizontal="left" vertical="center" wrapText="1"/>
      <protection locked="0"/>
    </xf>
    <xf numFmtId="38" fontId="17" fillId="4" borderId="2" xfId="0" applyNumberFormat="1" applyFont="1" applyFill="1" applyBorder="1" applyAlignment="1" applyProtection="1">
      <alignment horizontal="left" vertical="center" wrapText="1"/>
      <protection locked="0"/>
    </xf>
    <xf numFmtId="38" fontId="17" fillId="4" borderId="51" xfId="0" applyNumberFormat="1" applyFont="1" applyFill="1" applyBorder="1" applyAlignment="1" applyProtection="1">
      <alignment horizontal="left" vertical="center"/>
      <protection locked="0"/>
    </xf>
    <xf numFmtId="0" fontId="4" fillId="0" borderId="0" xfId="5" applyFont="1" applyAlignment="1">
      <alignment horizontal="right" vertical="center"/>
    </xf>
    <xf numFmtId="0" fontId="4" fillId="0" borderId="0" xfId="5" applyFont="1" applyAlignment="1">
      <alignment horizontal="left" vertical="center"/>
    </xf>
    <xf numFmtId="0" fontId="33" fillId="0" borderId="0" xfId="0" applyFont="1" applyAlignment="1" applyProtection="1">
      <alignment horizontal="right" vertical="center"/>
    </xf>
    <xf numFmtId="10" fontId="0" fillId="0" borderId="0" xfId="0" applyNumberFormat="1" applyProtection="1"/>
    <xf numFmtId="0" fontId="33" fillId="0" borderId="3" xfId="0" applyFont="1" applyBorder="1" applyAlignment="1" applyProtection="1">
      <alignment horizontal="center" vertical="center" wrapText="1"/>
    </xf>
    <xf numFmtId="10" fontId="0" fillId="0" borderId="10" xfId="0" applyNumberFormat="1" applyBorder="1" applyAlignment="1" applyProtection="1">
      <alignment horizontal="center"/>
    </xf>
    <xf numFmtId="0" fontId="17" fillId="0" borderId="0" xfId="0" applyFont="1" applyAlignment="1" applyProtection="1">
      <alignment vertical="center" wrapText="1"/>
    </xf>
    <xf numFmtId="38" fontId="17" fillId="4" borderId="34" xfId="0" applyNumberFormat="1" applyFont="1" applyFill="1" applyBorder="1" applyAlignment="1" applyProtection="1">
      <alignment horizontal="left" vertical="center" wrapText="1"/>
      <protection locked="0"/>
    </xf>
    <xf numFmtId="0" fontId="10" fillId="0" borderId="0" xfId="5" applyAlignment="1" applyProtection="1">
      <alignment vertical="center" wrapText="1"/>
    </xf>
    <xf numFmtId="38" fontId="17" fillId="4" borderId="12" xfId="0" applyNumberFormat="1" applyFont="1" applyFill="1" applyBorder="1" applyAlignment="1" applyProtection="1">
      <alignment horizontal="left" vertical="center" wrapText="1" shrinkToFit="1"/>
      <protection locked="0"/>
    </xf>
    <xf numFmtId="38" fontId="17" fillId="4" borderId="2" xfId="0" applyNumberFormat="1" applyFont="1" applyFill="1" applyBorder="1" applyAlignment="1" applyProtection="1">
      <alignment horizontal="left" vertical="center" wrapText="1" shrinkToFit="1"/>
      <protection locked="0"/>
    </xf>
    <xf numFmtId="38" fontId="17" fillId="4" borderId="13" xfId="0" applyNumberFormat="1" applyFont="1" applyFill="1" applyBorder="1" applyAlignment="1" applyProtection="1">
      <alignment horizontal="center" vertical="center" wrapText="1"/>
      <protection locked="0"/>
    </xf>
    <xf numFmtId="38" fontId="17" fillId="4" borderId="12" xfId="0" applyNumberFormat="1" applyFont="1" applyFill="1" applyBorder="1" applyAlignment="1" applyProtection="1">
      <alignment horizontal="center" vertical="center" wrapText="1"/>
      <protection locked="0"/>
    </xf>
    <xf numFmtId="38" fontId="17" fillId="4" borderId="13" xfId="0" applyNumberFormat="1" applyFont="1" applyFill="1" applyBorder="1" applyAlignment="1" applyProtection="1">
      <alignment vertical="center" wrapText="1"/>
      <protection locked="0"/>
    </xf>
    <xf numFmtId="38" fontId="17" fillId="4" borderId="13" xfId="0" applyNumberFormat="1" applyFont="1" applyFill="1" applyBorder="1" applyAlignment="1" applyProtection="1">
      <alignment horizontal="right" vertical="center" wrapText="1"/>
      <protection locked="0"/>
    </xf>
    <xf numFmtId="38" fontId="17" fillId="4" borderId="10" xfId="0" applyNumberFormat="1" applyFont="1" applyFill="1" applyBorder="1" applyAlignment="1" applyProtection="1">
      <alignment horizontal="left" vertical="center" wrapText="1"/>
      <protection locked="0"/>
    </xf>
    <xf numFmtId="38" fontId="17" fillId="4" borderId="14" xfId="0" applyNumberFormat="1" applyFont="1" applyFill="1" applyBorder="1" applyAlignment="1" applyProtection="1">
      <alignment horizontal="center" vertical="center" wrapText="1"/>
      <protection locked="0"/>
    </xf>
    <xf numFmtId="38" fontId="17" fillId="4" borderId="16" xfId="0" applyNumberFormat="1" applyFont="1" applyFill="1" applyBorder="1" applyAlignment="1" applyProtection="1">
      <alignment horizontal="center" vertical="center" wrapText="1"/>
      <protection locked="0"/>
    </xf>
    <xf numFmtId="38" fontId="17" fillId="4" borderId="14" xfId="0" applyNumberFormat="1" applyFont="1" applyFill="1" applyBorder="1" applyAlignment="1" applyProtection="1">
      <alignment horizontal="right" vertical="center" wrapText="1"/>
      <protection locked="0"/>
    </xf>
    <xf numFmtId="38" fontId="19" fillId="6" borderId="12" xfId="0" applyNumberFormat="1" applyFont="1" applyFill="1" applyBorder="1" applyAlignment="1" applyProtection="1">
      <alignment horizontal="center" vertical="center" wrapText="1"/>
    </xf>
    <xf numFmtId="38" fontId="19" fillId="6" borderId="16" xfId="0" applyNumberFormat="1" applyFont="1" applyFill="1" applyBorder="1" applyAlignment="1" applyProtection="1">
      <alignment horizontal="center" vertical="center" wrapText="1"/>
    </xf>
    <xf numFmtId="38" fontId="19" fillId="6" borderId="34" xfId="0" applyNumberFormat="1" applyFont="1" applyFill="1" applyBorder="1" applyAlignment="1" applyProtection="1">
      <alignment horizontal="center" vertical="center" wrapText="1"/>
    </xf>
    <xf numFmtId="38" fontId="19" fillId="6" borderId="2" xfId="0" applyNumberFormat="1" applyFont="1" applyFill="1" applyBorder="1" applyAlignment="1" applyProtection="1">
      <alignment horizontal="center" vertical="center" wrapText="1"/>
    </xf>
    <xf numFmtId="38" fontId="17" fillId="0" borderId="25" xfId="0" applyNumberFormat="1" applyFont="1" applyBorder="1" applyAlignment="1">
      <alignment horizontal="center" vertical="center" wrapText="1"/>
    </xf>
    <xf numFmtId="38" fontId="2" fillId="5" borderId="0" xfId="3" applyFont="1" applyFill="1" applyProtection="1">
      <alignment vertical="center"/>
    </xf>
    <xf numFmtId="38" fontId="2" fillId="5" borderId="0" xfId="3" applyFont="1" applyFill="1">
      <alignment vertical="center"/>
    </xf>
    <xf numFmtId="38" fontId="17" fillId="4" borderId="37" xfId="0" applyNumberFormat="1" applyFont="1" applyFill="1" applyBorder="1" applyAlignment="1" applyProtection="1">
      <alignment horizontal="left" vertical="center" wrapText="1"/>
      <protection locked="0"/>
    </xf>
    <xf numFmtId="0" fontId="1" fillId="0" borderId="0" xfId="5" applyFont="1" applyProtection="1">
      <alignment vertical="center"/>
    </xf>
    <xf numFmtId="0" fontId="1" fillId="0" borderId="0" xfId="5" applyFont="1">
      <alignment vertical="center"/>
    </xf>
    <xf numFmtId="176" fontId="41" fillId="0" borderId="16" xfId="0" applyNumberFormat="1" applyFont="1" applyBorder="1" applyAlignment="1" applyProtection="1">
      <alignment vertical="top" wrapText="1"/>
    </xf>
    <xf numFmtId="176" fontId="41" fillId="0" borderId="4" xfId="0" applyNumberFormat="1" applyFont="1" applyBorder="1" applyAlignment="1" applyProtection="1">
      <alignment vertical="top" wrapText="1"/>
    </xf>
    <xf numFmtId="0" fontId="13" fillId="0" borderId="3"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textRotation="255" wrapText="1"/>
    </xf>
    <xf numFmtId="0" fontId="0" fillId="3" borderId="1" xfId="0" applyFill="1" applyBorder="1" applyAlignment="1" applyProtection="1">
      <alignment horizontal="center" vertical="center"/>
    </xf>
    <xf numFmtId="18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77" fontId="17" fillId="0" borderId="8" xfId="0" applyNumberFormat="1" applyFont="1" applyBorder="1" applyAlignment="1" applyProtection="1">
      <alignment horizontal="center" vertical="center"/>
    </xf>
    <xf numFmtId="177" fontId="17" fillId="0" borderId="11" xfId="0" applyNumberFormat="1" applyFont="1" applyBorder="1" applyAlignment="1" applyProtection="1">
      <alignment horizontal="center" vertical="center"/>
    </xf>
    <xf numFmtId="38" fontId="17" fillId="0" borderId="1" xfId="0" applyNumberFormat="1" applyFont="1" applyBorder="1" applyAlignment="1" applyProtection="1">
      <alignment horizontal="center" vertical="center" wrapText="1"/>
    </xf>
    <xf numFmtId="38" fontId="17" fillId="0" borderId="19" xfId="0" applyNumberFormat="1" applyFont="1" applyFill="1" applyBorder="1" applyAlignment="1" applyProtection="1">
      <alignment horizontal="center" vertical="center"/>
    </xf>
    <xf numFmtId="38" fontId="17" fillId="0" borderId="20" xfId="0" applyNumberFormat="1" applyFont="1" applyFill="1" applyBorder="1" applyAlignment="1" applyProtection="1">
      <alignment horizontal="center" vertical="center"/>
    </xf>
    <xf numFmtId="38" fontId="17" fillId="0" borderId="5" xfId="0" applyNumberFormat="1" applyFont="1" applyBorder="1" applyAlignment="1" applyProtection="1">
      <alignment horizontal="center" vertical="center"/>
    </xf>
    <xf numFmtId="38" fontId="17" fillId="0" borderId="9" xfId="0" applyNumberFormat="1" applyFont="1" applyBorder="1" applyAlignment="1" applyProtection="1">
      <alignment horizontal="center" vertical="center"/>
    </xf>
    <xf numFmtId="38" fontId="17" fillId="0" borderId="6" xfId="0" applyNumberFormat="1" applyFont="1" applyBorder="1" applyAlignment="1" applyProtection="1">
      <alignment horizontal="center" vertical="center"/>
    </xf>
    <xf numFmtId="38" fontId="17" fillId="0" borderId="10" xfId="0" applyNumberFormat="1" applyFont="1" applyBorder="1" applyAlignment="1" applyProtection="1">
      <alignment horizontal="center" vertical="center"/>
    </xf>
    <xf numFmtId="38" fontId="19" fillId="0" borderId="6" xfId="0" applyNumberFormat="1" applyFont="1" applyBorder="1" applyAlignment="1" applyProtection="1">
      <alignment horizontal="center" vertical="center" wrapText="1"/>
    </xf>
    <xf numFmtId="38" fontId="19" fillId="0" borderId="10" xfId="0" applyNumberFormat="1" applyFont="1" applyBorder="1" applyAlignment="1" applyProtection="1">
      <alignment horizontal="center" vertical="center" wrapText="1"/>
    </xf>
    <xf numFmtId="38" fontId="17" fillId="0" borderId="7" xfId="0" applyNumberFormat="1" applyFont="1" applyBorder="1" applyAlignment="1" applyProtection="1">
      <alignment horizontal="center" vertical="center" wrapText="1"/>
    </xf>
    <xf numFmtId="38" fontId="17" fillId="0" borderId="6" xfId="0" applyNumberFormat="1" applyFont="1" applyBorder="1" applyAlignment="1" applyProtection="1">
      <alignment horizontal="center" vertical="center" wrapText="1"/>
    </xf>
    <xf numFmtId="38" fontId="17" fillId="0" borderId="10" xfId="0" applyNumberFormat="1" applyFont="1" applyBorder="1" applyAlignment="1" applyProtection="1">
      <alignment horizontal="center" vertical="center" wrapText="1"/>
    </xf>
    <xf numFmtId="0" fontId="6" fillId="0" borderId="19" xfId="5" applyFont="1" applyBorder="1" applyAlignment="1">
      <alignment horizontal="center" vertical="center"/>
    </xf>
    <xf numFmtId="0" fontId="6" fillId="0" borderId="20" xfId="5" applyFont="1" applyBorder="1" applyAlignment="1">
      <alignment horizontal="center" vertical="center"/>
    </xf>
    <xf numFmtId="0" fontId="10" fillId="0" borderId="20" xfId="5" applyBorder="1" applyAlignment="1">
      <alignment horizontal="center" vertical="center"/>
    </xf>
    <xf numFmtId="0" fontId="10" fillId="0" borderId="50" xfId="5" applyBorder="1" applyAlignment="1">
      <alignment horizontal="center" vertical="center"/>
    </xf>
    <xf numFmtId="177" fontId="17" fillId="0" borderId="28" xfId="0" applyNumberFormat="1" applyFont="1" applyBorder="1" applyAlignment="1">
      <alignment horizontal="center" vertical="center"/>
    </xf>
    <xf numFmtId="177" fontId="17" fillId="0" borderId="23" xfId="0" applyNumberFormat="1" applyFont="1" applyBorder="1" applyAlignment="1">
      <alignment horizontal="center" vertical="center"/>
    </xf>
    <xf numFmtId="38" fontId="27" fillId="0" borderId="24" xfId="0" applyNumberFormat="1" applyFont="1" applyBorder="1" applyAlignment="1">
      <alignment horizontal="center" vertical="center" wrapText="1"/>
    </xf>
    <xf numFmtId="38" fontId="27" fillId="0" borderId="29" xfId="0" applyNumberFormat="1" applyFont="1" applyBorder="1" applyAlignment="1">
      <alignment horizontal="center" vertical="center"/>
    </xf>
    <xf numFmtId="38" fontId="17" fillId="0" borderId="7" xfId="0" applyNumberFormat="1" applyFont="1" applyBorder="1" applyAlignment="1">
      <alignment horizontal="center" vertical="center"/>
    </xf>
    <xf numFmtId="38" fontId="17" fillId="0" borderId="30" xfId="0" applyNumberFormat="1" applyFont="1" applyBorder="1" applyAlignment="1">
      <alignment horizontal="center" vertical="center"/>
    </xf>
    <xf numFmtId="38" fontId="17" fillId="0" borderId="7" xfId="0" applyNumberFormat="1" applyFont="1" applyBorder="1" applyAlignment="1">
      <alignment horizontal="center" vertical="center" wrapText="1"/>
    </xf>
    <xf numFmtId="38" fontId="27" fillId="0" borderId="7" xfId="0" applyNumberFormat="1" applyFont="1" applyBorder="1" applyAlignment="1">
      <alignment horizontal="center" vertical="center" wrapText="1"/>
    </xf>
    <xf numFmtId="38" fontId="27" fillId="0" borderId="30" xfId="0" applyNumberFormat="1" applyFont="1" applyBorder="1" applyAlignment="1">
      <alignment horizontal="center" vertical="center"/>
    </xf>
    <xf numFmtId="38" fontId="27" fillId="0" borderId="6" xfId="0" applyNumberFormat="1" applyFont="1" applyBorder="1" applyAlignment="1">
      <alignment horizontal="center" vertical="center" wrapText="1"/>
    </xf>
    <xf numFmtId="38" fontId="27" fillId="0" borderId="42" xfId="0" applyNumberFormat="1" applyFont="1" applyBorder="1" applyAlignment="1">
      <alignment horizontal="center" vertical="center" wrapText="1"/>
    </xf>
    <xf numFmtId="177" fontId="17" fillId="0" borderId="28" xfId="0" applyNumberFormat="1" applyFont="1" applyFill="1" applyBorder="1" applyAlignment="1" applyProtection="1">
      <alignment horizontal="center" vertical="center"/>
    </xf>
    <xf numFmtId="177" fontId="17" fillId="0" borderId="23" xfId="0" applyNumberFormat="1" applyFont="1" applyFill="1" applyBorder="1" applyAlignment="1" applyProtection="1">
      <alignment horizontal="center" vertical="center"/>
    </xf>
    <xf numFmtId="38" fontId="17" fillId="0" borderId="19" xfId="0" applyNumberFormat="1" applyFont="1" applyBorder="1" applyAlignment="1" applyProtection="1">
      <alignment horizontal="center" vertical="center"/>
    </xf>
    <xf numFmtId="38" fontId="17" fillId="0" borderId="20" xfId="0" applyNumberFormat="1" applyFont="1" applyBorder="1" applyAlignment="1" applyProtection="1">
      <alignment horizontal="center" vertical="center"/>
    </xf>
    <xf numFmtId="38" fontId="17" fillId="0" borderId="24" xfId="0" applyNumberFormat="1" applyFont="1" applyBorder="1" applyAlignment="1" applyProtection="1">
      <alignment horizontal="center" vertical="center"/>
    </xf>
    <xf numFmtId="38" fontId="17" fillId="0" borderId="29" xfId="0" applyNumberFormat="1" applyFont="1" applyBorder="1" applyAlignment="1" applyProtection="1">
      <alignment horizontal="center" vertical="center"/>
    </xf>
    <xf numFmtId="38" fontId="17" fillId="0" borderId="7" xfId="0" applyNumberFormat="1" applyFont="1" applyBorder="1" applyAlignment="1" applyProtection="1">
      <alignment horizontal="center" vertical="center"/>
    </xf>
    <xf numFmtId="38" fontId="17" fillId="0" borderId="30" xfId="0" applyNumberFormat="1" applyFont="1" applyBorder="1" applyAlignment="1" applyProtection="1">
      <alignment horizontal="center" vertical="center"/>
    </xf>
    <xf numFmtId="38" fontId="27" fillId="0" borderId="7" xfId="0" applyNumberFormat="1" applyFont="1" applyBorder="1" applyAlignment="1" applyProtection="1">
      <alignment horizontal="center" vertical="center" wrapText="1"/>
    </xf>
    <xf numFmtId="38" fontId="27" fillId="0" borderId="30" xfId="0" applyNumberFormat="1" applyFont="1" applyBorder="1" applyAlignment="1" applyProtection="1">
      <alignment horizontal="center" vertical="center" wrapText="1"/>
    </xf>
    <xf numFmtId="38" fontId="17" fillId="0" borderId="30" xfId="0" applyNumberFormat="1" applyFont="1" applyBorder="1" applyAlignment="1" applyProtection="1">
      <alignment horizontal="center" vertical="center" wrapText="1"/>
    </xf>
    <xf numFmtId="177" fontId="17" fillId="0" borderId="28" xfId="0" applyNumberFormat="1" applyFont="1" applyBorder="1" applyAlignment="1" applyProtection="1">
      <alignment horizontal="center" vertical="center"/>
    </xf>
    <xf numFmtId="177" fontId="17" fillId="0" borderId="23" xfId="0" applyNumberFormat="1" applyFont="1" applyBorder="1" applyAlignment="1" applyProtection="1">
      <alignment horizontal="center" vertical="center"/>
    </xf>
    <xf numFmtId="38" fontId="17" fillId="0" borderId="24" xfId="0" applyNumberFormat="1" applyFont="1" applyBorder="1" applyAlignment="1" applyProtection="1">
      <alignment horizontal="center" vertical="center" wrapText="1"/>
    </xf>
    <xf numFmtId="38" fontId="17" fillId="0" borderId="29" xfId="0" applyNumberFormat="1" applyFont="1" applyBorder="1" applyAlignment="1" applyProtection="1">
      <alignment horizontal="center" vertical="center" wrapText="1"/>
    </xf>
    <xf numFmtId="38" fontId="17" fillId="0" borderId="25" xfId="0" applyNumberFormat="1" applyFont="1" applyBorder="1" applyAlignment="1" applyProtection="1">
      <alignment horizontal="center" vertical="center"/>
    </xf>
    <xf numFmtId="38" fontId="17" fillId="0" borderId="26" xfId="0" applyNumberFormat="1" applyFont="1" applyBorder="1" applyAlignment="1" applyProtection="1">
      <alignment horizontal="center" vertical="center"/>
    </xf>
    <xf numFmtId="38" fontId="17" fillId="0" borderId="27" xfId="0" applyNumberFormat="1" applyFont="1" applyBorder="1" applyAlignment="1" applyProtection="1">
      <alignment horizontal="center" vertical="center"/>
    </xf>
    <xf numFmtId="38" fontId="17" fillId="0" borderId="31" xfId="0" applyNumberFormat="1" applyFont="1" applyBorder="1" applyAlignment="1" applyProtection="1">
      <alignment horizontal="center" vertical="center"/>
    </xf>
    <xf numFmtId="38" fontId="17" fillId="0" borderId="32" xfId="0" applyNumberFormat="1" applyFont="1" applyBorder="1" applyAlignment="1" applyProtection="1">
      <alignment horizontal="center" vertical="center"/>
    </xf>
    <xf numFmtId="38" fontId="17" fillId="0" borderId="33" xfId="0" applyNumberFormat="1" applyFont="1" applyBorder="1" applyAlignment="1" applyProtection="1">
      <alignment horizontal="center" vertical="center"/>
    </xf>
    <xf numFmtId="177" fontId="17" fillId="0" borderId="28" xfId="0" applyNumberFormat="1" applyFont="1" applyFill="1" applyBorder="1" applyAlignment="1">
      <alignment horizontal="center" vertical="center"/>
    </xf>
    <xf numFmtId="177" fontId="17" fillId="0" borderId="23" xfId="0" applyNumberFormat="1" applyFont="1" applyFill="1" applyBorder="1" applyAlignment="1">
      <alignment horizontal="center" vertical="center"/>
    </xf>
    <xf numFmtId="38" fontId="17" fillId="0" borderId="39" xfId="0" applyNumberFormat="1" applyFont="1" applyBorder="1" applyAlignment="1">
      <alignment horizontal="center" vertical="center"/>
    </xf>
    <xf numFmtId="38" fontId="17" fillId="0" borderId="40" xfId="0" applyNumberFormat="1" applyFont="1" applyBorder="1" applyAlignment="1">
      <alignment horizontal="center" vertical="center"/>
    </xf>
    <xf numFmtId="38" fontId="17" fillId="0" borderId="24" xfId="0" applyNumberFormat="1" applyFont="1" applyBorder="1" applyAlignment="1">
      <alignment horizontal="center" vertical="center"/>
    </xf>
    <xf numFmtId="38" fontId="17" fillId="0" borderId="29" xfId="0" applyNumberFormat="1" applyFont="1" applyBorder="1" applyAlignment="1">
      <alignment horizontal="center" vertical="center"/>
    </xf>
    <xf numFmtId="38" fontId="17" fillId="0" borderId="30" xfId="0" applyNumberFormat="1" applyFont="1" applyBorder="1" applyAlignment="1">
      <alignment horizontal="center" vertical="center" wrapText="1"/>
    </xf>
    <xf numFmtId="38" fontId="17" fillId="0" borderId="6" xfId="0" applyNumberFormat="1" applyFont="1" applyBorder="1" applyAlignment="1">
      <alignment horizontal="center" vertical="center"/>
    </xf>
    <xf numFmtId="38" fontId="17" fillId="0" borderId="42" xfId="0" applyNumberFormat="1" applyFont="1" applyBorder="1" applyAlignment="1">
      <alignment horizontal="center" vertical="center"/>
    </xf>
    <xf numFmtId="0" fontId="1" fillId="0" borderId="0" xfId="5" applyFont="1">
      <alignment vertical="center"/>
    </xf>
    <xf numFmtId="0" fontId="2" fillId="0" borderId="0" xfId="5" applyFont="1">
      <alignment vertical="center"/>
    </xf>
    <xf numFmtId="177" fontId="17" fillId="0" borderId="8" xfId="0" applyNumberFormat="1" applyFont="1" applyFill="1" applyBorder="1" applyAlignment="1">
      <alignment horizontal="center" vertical="center"/>
    </xf>
    <xf numFmtId="177" fontId="17" fillId="0" borderId="43" xfId="0" applyNumberFormat="1" applyFont="1" applyFill="1" applyBorder="1" applyAlignment="1">
      <alignment horizontal="center" vertical="center"/>
    </xf>
    <xf numFmtId="38" fontId="17" fillId="0" borderId="5" xfId="0" applyNumberFormat="1" applyFont="1" applyBorder="1" applyAlignment="1">
      <alignment horizontal="center" vertical="center"/>
    </xf>
    <xf numFmtId="38" fontId="17" fillId="0" borderId="41" xfId="0" applyNumberFormat="1" applyFont="1" applyBorder="1" applyAlignment="1">
      <alignment horizontal="center" vertical="center"/>
    </xf>
    <xf numFmtId="38" fontId="17" fillId="0" borderId="19" xfId="0" applyNumberFormat="1" applyFont="1" applyBorder="1" applyAlignment="1">
      <alignment horizontal="center" vertical="center"/>
    </xf>
    <xf numFmtId="38" fontId="17" fillId="0" borderId="20" xfId="0" applyNumberFormat="1" applyFont="1" applyBorder="1" applyAlignment="1">
      <alignment horizontal="center" vertical="center"/>
    </xf>
    <xf numFmtId="38" fontId="17" fillId="0" borderId="25" xfId="0" applyNumberFormat="1" applyFont="1" applyBorder="1" applyAlignment="1">
      <alignment horizontal="center" vertical="center" wrapText="1"/>
    </xf>
    <xf numFmtId="38" fontId="17" fillId="0" borderId="26" xfId="0" applyNumberFormat="1" applyFont="1" applyBorder="1" applyAlignment="1">
      <alignment horizontal="center" vertical="center" wrapText="1"/>
    </xf>
    <xf numFmtId="38" fontId="17" fillId="0" borderId="27" xfId="0" applyNumberFormat="1" applyFont="1" applyBorder="1" applyAlignment="1">
      <alignment horizontal="center" vertical="center" wrapText="1"/>
    </xf>
    <xf numFmtId="38" fontId="17" fillId="0" borderId="6" xfId="0" applyNumberFormat="1" applyFont="1" applyBorder="1" applyAlignment="1">
      <alignment horizontal="center" vertical="center" wrapText="1"/>
    </xf>
    <xf numFmtId="38" fontId="17" fillId="0" borderId="42" xfId="0" applyNumberFormat="1" applyFont="1" applyBorder="1" applyAlignment="1">
      <alignment horizontal="center" vertical="center" wrapText="1"/>
    </xf>
    <xf numFmtId="0" fontId="8" fillId="0" borderId="0" xfId="5" applyFont="1">
      <alignment vertical="center"/>
    </xf>
    <xf numFmtId="0" fontId="3" fillId="0" borderId="0" xfId="5" applyFont="1">
      <alignment vertical="center"/>
    </xf>
    <xf numFmtId="0" fontId="4" fillId="0" borderId="0" xfId="5" applyFont="1">
      <alignment vertical="center"/>
    </xf>
    <xf numFmtId="38" fontId="17" fillId="0" borderId="33" xfId="0" applyNumberFormat="1" applyFont="1" applyFill="1" applyBorder="1" applyAlignment="1">
      <alignment horizontal="center" vertical="center"/>
    </xf>
    <xf numFmtId="38" fontId="17" fillId="0" borderId="42" xfId="0" applyNumberFormat="1" applyFont="1" applyFill="1" applyBorder="1" applyAlignment="1">
      <alignment horizontal="center" vertical="center"/>
    </xf>
    <xf numFmtId="38" fontId="17" fillId="0" borderId="45" xfId="0" applyNumberFormat="1" applyFont="1" applyBorder="1" applyAlignment="1">
      <alignment horizontal="center" vertical="center"/>
    </xf>
    <xf numFmtId="38" fontId="17" fillId="0" borderId="46" xfId="0" applyNumberFormat="1" applyFont="1" applyBorder="1" applyAlignment="1">
      <alignment horizontal="center" vertical="center"/>
    </xf>
    <xf numFmtId="38" fontId="17" fillId="0" borderId="14" xfId="0" applyNumberFormat="1" applyFont="1" applyFill="1" applyBorder="1" applyAlignment="1">
      <alignment horizontal="left" vertical="center"/>
    </xf>
    <xf numFmtId="38" fontId="17" fillId="0" borderId="2" xfId="0" applyNumberFormat="1" applyFont="1" applyFill="1" applyBorder="1" applyAlignment="1">
      <alignment horizontal="left" vertical="center"/>
    </xf>
  </cellXfs>
  <cellStyles count="16">
    <cellStyle name="Calc Currency (0)" xfId="7"/>
    <cellStyle name="Header1" xfId="8"/>
    <cellStyle name="Header2" xfId="9"/>
    <cellStyle name="Normal_#18-Internet" xfId="10"/>
    <cellStyle name="subhead" xfId="11"/>
    <cellStyle name="パーセント" xfId="4" builtinId="5"/>
    <cellStyle name="桁区切り" xfId="3" builtinId="6"/>
    <cellStyle name="桁区切り 2" xfId="2"/>
    <cellStyle name="標準" xfId="0" builtinId="0"/>
    <cellStyle name="標準 2" xfId="1"/>
    <cellStyle name="標準 3" xfId="5"/>
    <cellStyle name="標準 4" xfId="6"/>
    <cellStyle name="標準 5" xfId="12"/>
    <cellStyle name="標準 5 2" xfId="13"/>
    <cellStyle name="標準 5 3" xfId="14"/>
    <cellStyle name="未定義"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342899</xdr:colOff>
      <xdr:row>6</xdr:row>
      <xdr:rowOff>85725</xdr:rowOff>
    </xdr:from>
    <xdr:to>
      <xdr:col>16</xdr:col>
      <xdr:colOff>352425</xdr:colOff>
      <xdr:row>24</xdr:row>
      <xdr:rowOff>180974</xdr:rowOff>
    </xdr:to>
    <xdr:sp macro="" textlink="">
      <xdr:nvSpPr>
        <xdr:cNvPr id="2" name="正方形/長方形 1"/>
        <xdr:cNvSpPr/>
      </xdr:nvSpPr>
      <xdr:spPr>
        <a:xfrm>
          <a:off x="5915024" y="1114425"/>
          <a:ext cx="8448676" cy="3371849"/>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注意事項</a:t>
          </a:r>
          <a:endParaRPr kumimoji="1" lang="en-US" altLang="ja-JP" sz="1600" b="1">
            <a:solidFill>
              <a:srgbClr val="FF0000"/>
            </a:solidFill>
          </a:endParaRPr>
        </a:p>
        <a:p>
          <a:pPr algn="l"/>
          <a:r>
            <a:rPr kumimoji="1" lang="en-US" altLang="ja-JP" sz="1600" b="1">
              <a:solidFill>
                <a:srgbClr val="FF0000"/>
              </a:solidFill>
            </a:rPr>
            <a:t>1.</a:t>
          </a:r>
          <a:r>
            <a:rPr kumimoji="1" lang="ja-JP" altLang="en-US" sz="1600" b="1">
              <a:solidFill>
                <a:srgbClr val="FF0000"/>
              </a:solidFill>
            </a:rPr>
            <a:t>サブテーマ毎、機関毎に</a:t>
          </a:r>
          <a:r>
            <a:rPr kumimoji="1" lang="en-US" altLang="ja-JP" sz="1600" b="1">
              <a:solidFill>
                <a:srgbClr val="FF0000"/>
              </a:solidFill>
            </a:rPr>
            <a:t>1</a:t>
          </a:r>
          <a:r>
            <a:rPr kumimoji="1" lang="ja-JP" altLang="en-US" sz="1600" b="1">
              <a:solidFill>
                <a:srgbClr val="FF0000"/>
              </a:solidFill>
            </a:rPr>
            <a:t>ファイル作成してください。</a:t>
          </a:r>
          <a:endParaRPr kumimoji="1" lang="en-US" altLang="ja-JP" sz="1600" b="1">
            <a:solidFill>
              <a:srgbClr val="FF0000"/>
            </a:solidFill>
          </a:endParaRPr>
        </a:p>
        <a:p>
          <a:pPr algn="l"/>
          <a:r>
            <a:rPr kumimoji="1" lang="en-US" altLang="ja-JP" sz="1600" b="1">
              <a:solidFill>
                <a:srgbClr val="FF0000"/>
              </a:solidFill>
            </a:rPr>
            <a:t>2.</a:t>
          </a:r>
          <a:r>
            <a:rPr kumimoji="1" lang="ja-JP" altLang="en-US" sz="1600" b="1">
              <a:solidFill>
                <a:srgbClr val="FF0000"/>
              </a:solidFill>
            </a:rPr>
            <a:t>サブテーマ番号は、（</a:t>
          </a:r>
          <a:r>
            <a:rPr kumimoji="1" lang="en-US" altLang="ja-JP" sz="1600" b="1">
              <a:solidFill>
                <a:srgbClr val="FF0000"/>
              </a:solidFill>
            </a:rPr>
            <a:t>1</a:t>
          </a:r>
          <a:r>
            <a:rPr kumimoji="1" lang="ja-JP" altLang="en-US" sz="1600" b="1">
              <a:solidFill>
                <a:srgbClr val="FF0000"/>
              </a:solidFill>
            </a:rPr>
            <a:t>）だけでなく、例のように課題番号も記載してください。</a:t>
          </a:r>
          <a:endParaRPr kumimoji="1" lang="en-US" altLang="ja-JP" sz="1600" b="1">
            <a:solidFill>
              <a:srgbClr val="FF0000"/>
            </a:solidFill>
          </a:endParaRPr>
        </a:p>
        <a:p>
          <a:pPr algn="l"/>
          <a:r>
            <a:rPr kumimoji="1" lang="en-US" altLang="ja-JP" sz="1600" b="1">
              <a:solidFill>
                <a:srgbClr val="FF0000"/>
              </a:solidFill>
            </a:rPr>
            <a:t>3.</a:t>
          </a:r>
          <a:r>
            <a:rPr kumimoji="1" lang="ja-JP" altLang="en-US" sz="1600" b="1">
              <a:solidFill>
                <a:srgbClr val="FF0000"/>
              </a:solidFill>
            </a:rPr>
            <a:t>研究機関名は省略せず、正式名称で記載してください。</a:t>
          </a:r>
          <a:endParaRPr kumimoji="1" lang="en-US" altLang="ja-JP" sz="1600" b="1">
            <a:solidFill>
              <a:srgbClr val="FF0000"/>
            </a:solidFill>
          </a:endParaRPr>
        </a:p>
        <a:p>
          <a:pPr algn="l"/>
          <a:r>
            <a:rPr kumimoji="1" lang="ja-JP" altLang="en-US" sz="1600" b="1">
              <a:solidFill>
                <a:srgbClr val="FF0000"/>
              </a:solidFill>
            </a:rPr>
            <a:t>サブテーマ内に研究機関が複数ある場合は、各々、別紙</a:t>
          </a:r>
          <a:r>
            <a:rPr kumimoji="1" lang="en-US" altLang="ja-JP" sz="1600" b="1">
              <a:solidFill>
                <a:srgbClr val="FF0000"/>
              </a:solidFill>
            </a:rPr>
            <a:t>1</a:t>
          </a:r>
          <a:r>
            <a:rPr kumimoji="1" lang="ja-JP" altLang="en-US" sz="1600" b="1">
              <a:solidFill>
                <a:srgbClr val="FF0000"/>
              </a:solidFill>
            </a:rPr>
            <a:t>を作成願います。</a:t>
          </a:r>
          <a:endParaRPr kumimoji="1" lang="en-US" altLang="ja-JP" sz="1600" b="1">
            <a:solidFill>
              <a:srgbClr val="FF0000"/>
            </a:solidFill>
          </a:endParaRPr>
        </a:p>
        <a:p>
          <a:pPr algn="l"/>
          <a:r>
            <a:rPr kumimoji="1" lang="en-US" altLang="ja-JP" sz="1600" b="1">
              <a:solidFill>
                <a:srgbClr val="FF0000"/>
              </a:solidFill>
            </a:rPr>
            <a:t>4.</a:t>
          </a:r>
          <a:r>
            <a:rPr kumimoji="1" lang="ja-JP" altLang="en-US" sz="1600" b="1">
              <a:solidFill>
                <a:srgbClr val="FF0000"/>
              </a:solidFill>
            </a:rPr>
            <a:t>このシートは、行の追加をしないでください。またセル内での改行も禁止します。</a:t>
          </a:r>
          <a:endParaRPr kumimoji="1" lang="en-US" altLang="ja-JP" sz="1600" b="1">
            <a:solidFill>
              <a:srgbClr val="FF0000"/>
            </a:solidFill>
          </a:endParaRPr>
        </a:p>
        <a:p>
          <a:pPr algn="l"/>
          <a:r>
            <a:rPr kumimoji="1" lang="en-US" altLang="ja-JP" sz="1600" b="1">
              <a:solidFill>
                <a:srgbClr val="FF0000"/>
              </a:solidFill>
            </a:rPr>
            <a:t>5.</a:t>
          </a:r>
          <a:r>
            <a:rPr kumimoji="1" lang="ja-JP" altLang="en-US" sz="1600" b="1">
              <a:solidFill>
                <a:srgbClr val="FF0000"/>
              </a:solidFill>
            </a:rPr>
            <a:t>各費目の明細は、各費目名称のシートに記入してください。シートを別ファイルに分割しないでください。また各シートの費目別合計額と合致しているか確認してください。</a:t>
          </a:r>
          <a:endParaRPr kumimoji="1" lang="en-US" altLang="ja-JP" sz="1600" b="1">
            <a:solidFill>
              <a:srgbClr val="FF0000"/>
            </a:solidFill>
          </a:endParaRPr>
        </a:p>
        <a:p>
          <a:pPr algn="l"/>
          <a:r>
            <a:rPr kumimoji="1" lang="en-US" altLang="ja-JP" sz="1600" b="1">
              <a:solidFill>
                <a:srgbClr val="FF0000"/>
              </a:solidFill>
            </a:rPr>
            <a:t>6.</a:t>
          </a:r>
          <a:r>
            <a:rPr kumimoji="1" lang="ja-JP" altLang="en-US" sz="1600" b="1">
              <a:solidFill>
                <a:srgbClr val="FF0000"/>
              </a:solidFill>
            </a:rPr>
            <a:t>本合計シートのみ</a:t>
          </a:r>
          <a:r>
            <a:rPr kumimoji="1" lang="en-US" altLang="ja-JP" sz="1600" b="1" u="sng">
              <a:solidFill>
                <a:srgbClr val="FF0000"/>
              </a:solidFill>
            </a:rPr>
            <a:t>2024</a:t>
          </a:r>
          <a:r>
            <a:rPr kumimoji="1" lang="ja-JP" altLang="en-US" sz="1600" b="1" u="sng">
              <a:solidFill>
                <a:srgbClr val="FF0000"/>
              </a:solidFill>
            </a:rPr>
            <a:t>年度、</a:t>
          </a:r>
          <a:r>
            <a:rPr kumimoji="1" lang="en-US" altLang="ja-JP" sz="1600" b="1" u="sng">
              <a:solidFill>
                <a:srgbClr val="FF0000"/>
              </a:solidFill>
            </a:rPr>
            <a:t>2025</a:t>
          </a:r>
          <a:r>
            <a:rPr kumimoji="1" lang="ja-JP" altLang="en-US" sz="1600" b="1" u="sng">
              <a:solidFill>
                <a:srgbClr val="FF0000"/>
              </a:solidFill>
            </a:rPr>
            <a:t>年度の</a:t>
          </a:r>
          <a:r>
            <a:rPr kumimoji="1" lang="en-US" altLang="ja-JP" sz="1600" b="1" u="sng">
              <a:solidFill>
                <a:srgbClr val="FF0000"/>
              </a:solidFill>
            </a:rPr>
            <a:t>2</a:t>
          </a:r>
          <a:r>
            <a:rPr kumimoji="1" lang="ja-JP" altLang="en-US" sz="1600" b="1" u="sng">
              <a:solidFill>
                <a:srgbClr val="FF0000"/>
              </a:solidFill>
            </a:rPr>
            <a:t>年分</a:t>
          </a:r>
          <a:r>
            <a:rPr kumimoji="1" lang="ja-JP" altLang="en-US" sz="1600" b="1">
              <a:solidFill>
                <a:srgbClr val="FF0000"/>
              </a:solidFill>
            </a:rPr>
            <a:t>を記載してください。</a:t>
          </a:r>
          <a:endParaRPr kumimoji="1" lang="en-US" altLang="ja-JP" sz="1600" b="1">
            <a:solidFill>
              <a:srgbClr val="FF0000"/>
            </a:solidFill>
          </a:endParaRPr>
        </a:p>
        <a:p>
          <a:pPr algn="l"/>
          <a:r>
            <a:rPr kumimoji="1" lang="ja-JP" altLang="en-US" sz="1600" b="1">
              <a:solidFill>
                <a:srgbClr val="FF0000"/>
              </a:solidFill>
            </a:rPr>
            <a:t>　各費目別シートは、</a:t>
          </a:r>
          <a:r>
            <a:rPr kumimoji="1" lang="en-US" altLang="ja-JP" sz="1600" b="1">
              <a:solidFill>
                <a:srgbClr val="FF0000"/>
              </a:solidFill>
            </a:rPr>
            <a:t>2024</a:t>
          </a:r>
          <a:r>
            <a:rPr kumimoji="1" lang="ja-JP" altLang="en-US" sz="1600" b="1">
              <a:solidFill>
                <a:srgbClr val="FF0000"/>
              </a:solidFill>
            </a:rPr>
            <a:t>年度のみ作成願います。</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2025</a:t>
          </a:r>
          <a:r>
            <a:rPr kumimoji="1" lang="ja-JP" altLang="en-US" sz="1400" b="1">
              <a:solidFill>
                <a:srgbClr val="FF0000"/>
              </a:solidFill>
              <a:latin typeface="+mn-ea"/>
              <a:ea typeface="+mn-ea"/>
            </a:rPr>
            <a:t>年度は合計シートのみ作成）</a:t>
          </a:r>
          <a:endParaRPr kumimoji="1" lang="en-US" altLang="ja-JP" sz="1400" b="1">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5</xdr:row>
      <xdr:rowOff>85724</xdr:rowOff>
    </xdr:from>
    <xdr:to>
      <xdr:col>16</xdr:col>
      <xdr:colOff>57150</xdr:colOff>
      <xdr:row>37</xdr:row>
      <xdr:rowOff>85724</xdr:rowOff>
    </xdr:to>
    <xdr:sp macro="" textlink="">
      <xdr:nvSpPr>
        <xdr:cNvPr id="2" name="正方形/長方形 1"/>
        <xdr:cNvSpPr/>
      </xdr:nvSpPr>
      <xdr:spPr>
        <a:xfrm>
          <a:off x="10572750" y="1000124"/>
          <a:ext cx="5353050" cy="41624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注意事項</a:t>
          </a:r>
          <a:endParaRPr kumimoji="1" lang="en-US" altLang="ja-JP" sz="1600" b="1">
            <a:solidFill>
              <a:srgbClr val="FF0000"/>
            </a:solidFill>
          </a:endParaRPr>
        </a:p>
        <a:p>
          <a:pPr algn="l"/>
          <a:endParaRPr kumimoji="1" lang="en-US" altLang="ja-JP" sz="1600" b="1">
            <a:solidFill>
              <a:srgbClr val="FF0000"/>
            </a:solidFill>
          </a:endParaRPr>
        </a:p>
        <a:p>
          <a:pPr algn="l"/>
          <a:r>
            <a:rPr kumimoji="1" lang="en-US" altLang="ja-JP" sz="1600" b="1">
              <a:solidFill>
                <a:srgbClr val="FF0000"/>
              </a:solidFill>
            </a:rPr>
            <a:t>1.</a:t>
          </a:r>
          <a:r>
            <a:rPr kumimoji="1" lang="ja-JP" altLang="en-US" sz="1600" b="1">
              <a:solidFill>
                <a:srgbClr val="FF0000"/>
              </a:solidFill>
            </a:rPr>
            <a:t>提出の際は記載例を削除し、黒字で記入してください。</a:t>
          </a:r>
          <a:endParaRPr kumimoji="1" lang="en-US" altLang="ja-JP" sz="1600" b="1">
            <a:solidFill>
              <a:srgbClr val="FF0000"/>
            </a:solidFill>
          </a:endParaRPr>
        </a:p>
        <a:p>
          <a:pPr algn="l"/>
          <a:r>
            <a:rPr kumimoji="1" lang="en-US" altLang="ja-JP" sz="1600" b="1">
              <a:solidFill>
                <a:srgbClr val="FF0000"/>
              </a:solidFill>
            </a:rPr>
            <a:t>2.</a:t>
          </a:r>
          <a:r>
            <a:rPr kumimoji="1" lang="ja-JP" altLang="en-US" sz="1600" b="1">
              <a:solidFill>
                <a:srgbClr val="FF0000"/>
              </a:solidFill>
            </a:rPr>
            <a:t>費目自体に該当する計上が無い場合も、記載例は削除してください。</a:t>
          </a:r>
          <a:endParaRPr kumimoji="1" lang="en-US" altLang="ja-JP" sz="1600" b="1">
            <a:solidFill>
              <a:srgbClr val="FF0000"/>
            </a:solidFill>
          </a:endParaRPr>
        </a:p>
        <a:p>
          <a:pPr algn="l"/>
          <a:r>
            <a:rPr kumimoji="1" lang="en-US" altLang="ja-JP" sz="1600" b="1">
              <a:solidFill>
                <a:srgbClr val="FF0000"/>
              </a:solidFill>
            </a:rPr>
            <a:t>3.</a:t>
          </a:r>
          <a:r>
            <a:rPr kumimoji="1" lang="ja-JP" altLang="en-US" sz="1600" b="1">
              <a:solidFill>
                <a:srgbClr val="FF0000"/>
              </a:solidFill>
            </a:rPr>
            <a:t>品名は具体的に機器名や型式を記入してください。</a:t>
          </a:r>
          <a:endParaRPr kumimoji="1" lang="en-US" altLang="ja-JP" sz="1600" b="1">
            <a:solidFill>
              <a:srgbClr val="FF0000"/>
            </a:solidFill>
          </a:endParaRPr>
        </a:p>
        <a:p>
          <a:pPr algn="l"/>
          <a:r>
            <a:rPr kumimoji="1" lang="en-US" altLang="ja-JP" sz="1600" b="1">
              <a:solidFill>
                <a:srgbClr val="FF0000"/>
              </a:solidFill>
            </a:rPr>
            <a:t>4.</a:t>
          </a:r>
          <a:r>
            <a:rPr kumimoji="1" lang="ja-JP" altLang="en-US" sz="1600" b="1">
              <a:solidFill>
                <a:srgbClr val="FF0000"/>
              </a:solidFill>
            </a:rPr>
            <a:t>具体的な使途を記入してください。（空欄は不可。）</a:t>
          </a:r>
          <a:endParaRPr kumimoji="1" lang="en-US" altLang="ja-JP" sz="1600" b="1">
            <a:solidFill>
              <a:srgbClr val="FF0000"/>
            </a:solidFill>
          </a:endParaRPr>
        </a:p>
        <a:p>
          <a:pPr algn="l"/>
          <a:r>
            <a:rPr kumimoji="1" lang="en-US" altLang="ja-JP" sz="1600" b="1">
              <a:solidFill>
                <a:srgbClr val="FF0000"/>
              </a:solidFill>
            </a:rPr>
            <a:t>5.</a:t>
          </a:r>
          <a:r>
            <a:rPr kumimoji="1" lang="ja-JP" altLang="en-US" sz="1600" b="1">
              <a:solidFill>
                <a:srgbClr val="FF0000"/>
              </a:solidFill>
            </a:rPr>
            <a:t>種別ごとに記入し、単価と数量を入れると</a:t>
          </a:r>
          <a:r>
            <a:rPr kumimoji="1" lang="en-US" altLang="ja-JP" sz="1600" b="1">
              <a:solidFill>
                <a:srgbClr val="FF0000"/>
              </a:solidFill>
            </a:rPr>
            <a:t>H</a:t>
          </a:r>
          <a:r>
            <a:rPr kumimoji="1" lang="ja-JP" altLang="en-US" sz="1600" b="1">
              <a:solidFill>
                <a:srgbClr val="FF0000"/>
              </a:solidFill>
            </a:rPr>
            <a:t>列に合計額が算出されます。欄外に種別ごとの合計額、課税</a:t>
          </a:r>
          <a:r>
            <a:rPr kumimoji="1" lang="en-US" altLang="ja-JP" sz="1600" b="1">
              <a:solidFill>
                <a:srgbClr val="FF0000"/>
              </a:solidFill>
            </a:rPr>
            <a:t>/</a:t>
          </a:r>
          <a:r>
            <a:rPr kumimoji="1" lang="ja-JP" altLang="en-US" sz="1600" b="1">
              <a:solidFill>
                <a:srgbClr val="FF0000"/>
              </a:solidFill>
            </a:rPr>
            <a:t>不課税の合計額が算出されます。</a:t>
          </a:r>
          <a:endParaRPr kumimoji="1" lang="en-US" altLang="ja-JP" sz="1600" b="1">
            <a:solidFill>
              <a:srgbClr val="FF0000"/>
            </a:solidFill>
          </a:endParaRPr>
        </a:p>
        <a:p>
          <a:pPr algn="l"/>
          <a:r>
            <a:rPr kumimoji="1" lang="en-US" altLang="ja-JP" sz="1600" b="1">
              <a:solidFill>
                <a:srgbClr val="FF0000"/>
              </a:solidFill>
            </a:rPr>
            <a:t>6.</a:t>
          </a:r>
          <a:r>
            <a:rPr kumimoji="1" lang="ja-JP" altLang="en-US" sz="1600" b="1">
              <a:solidFill>
                <a:srgbClr val="FF0000"/>
              </a:solidFill>
            </a:rPr>
            <a:t>一式で</a:t>
          </a:r>
          <a:r>
            <a:rPr kumimoji="1" lang="en-US" altLang="ja-JP" sz="1600" b="1">
              <a:solidFill>
                <a:srgbClr val="FF0000"/>
              </a:solidFill>
            </a:rPr>
            <a:t>50</a:t>
          </a:r>
          <a:r>
            <a:rPr kumimoji="1" lang="ja-JP" altLang="en-US" sz="1600" b="1">
              <a:solidFill>
                <a:srgbClr val="FF0000"/>
              </a:solidFill>
            </a:rPr>
            <a:t>万円以上の場合は、見積書または積算根拠資料をご提出ください。</a:t>
          </a:r>
          <a:endParaRPr kumimoji="1" lang="en-US" altLang="ja-JP" sz="1600" b="1">
            <a:solidFill>
              <a:srgbClr val="FF0000"/>
            </a:solidFill>
          </a:endParaRPr>
        </a:p>
        <a:p>
          <a:pPr algn="l"/>
          <a:r>
            <a:rPr kumimoji="1" lang="en-US" altLang="ja-JP" sz="1600" b="1">
              <a:solidFill>
                <a:srgbClr val="FF0000"/>
              </a:solidFill>
            </a:rPr>
            <a:t>7.</a:t>
          </a:r>
          <a:r>
            <a:rPr kumimoji="1" lang="ja-JP" altLang="en-US" sz="1600" b="1">
              <a:solidFill>
                <a:srgbClr val="FF0000"/>
              </a:solidFill>
            </a:rPr>
            <a:t>免税事業者との取引における消費税区分について、経過措置適用の場合は「不課税（インボイス経過措置適用）」を、経過措置適用外の場合は「不課税」を選択してください。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242681</xdr:colOff>
      <xdr:row>2</xdr:row>
      <xdr:rowOff>113885</xdr:rowOff>
    </xdr:from>
    <xdr:to>
      <xdr:col>21</xdr:col>
      <xdr:colOff>262696</xdr:colOff>
      <xdr:row>28</xdr:row>
      <xdr:rowOff>9110</xdr:rowOff>
    </xdr:to>
    <xdr:sp macro="" textlink="">
      <xdr:nvSpPr>
        <xdr:cNvPr id="2" name="正方形/長方形 1"/>
        <xdr:cNvSpPr/>
      </xdr:nvSpPr>
      <xdr:spPr>
        <a:xfrm>
          <a:off x="9759398" y="486602"/>
          <a:ext cx="7673146" cy="4806812"/>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注意事項</a:t>
          </a:r>
          <a:endParaRPr kumimoji="1" lang="en-US" altLang="ja-JP" sz="1600" b="1">
            <a:solidFill>
              <a:srgbClr val="FF0000"/>
            </a:solidFill>
          </a:endParaRPr>
        </a:p>
        <a:p>
          <a:pPr algn="l"/>
          <a:endParaRPr kumimoji="1" lang="en-US" altLang="ja-JP" sz="1600" b="1">
            <a:solidFill>
              <a:srgbClr val="FF0000"/>
            </a:solidFill>
          </a:endParaRPr>
        </a:p>
        <a:p>
          <a:pPr algn="l"/>
          <a:r>
            <a:rPr kumimoji="1" lang="en-US" altLang="ja-JP" sz="1600" b="1">
              <a:solidFill>
                <a:srgbClr val="FF0000"/>
              </a:solidFill>
            </a:rPr>
            <a:t>1.</a:t>
          </a:r>
          <a:r>
            <a:rPr kumimoji="1" lang="ja-JP" altLang="en-US" sz="1600" b="1">
              <a:solidFill>
                <a:srgbClr val="FF0000"/>
              </a:solidFill>
            </a:rPr>
            <a:t>提出の際は記載例を削除し、黒字で記入してください。</a:t>
          </a:r>
          <a:endParaRPr kumimoji="1" lang="en-US" altLang="ja-JP" sz="1600" b="1">
            <a:solidFill>
              <a:srgbClr val="FF0000"/>
            </a:solidFill>
          </a:endParaRPr>
        </a:p>
        <a:p>
          <a:pPr algn="l"/>
          <a:r>
            <a:rPr kumimoji="1" lang="en-US" altLang="ja-JP" sz="1600" b="1">
              <a:solidFill>
                <a:srgbClr val="FF0000"/>
              </a:solidFill>
            </a:rPr>
            <a:t>2.</a:t>
          </a:r>
          <a:r>
            <a:rPr kumimoji="1" lang="ja-JP" altLang="en-US" sz="1600" b="1">
              <a:solidFill>
                <a:srgbClr val="FF0000"/>
              </a:solidFill>
            </a:rPr>
            <a:t>費目自体に該当する計上が無い場合も、記載例は削除してください。</a:t>
          </a:r>
          <a:endParaRPr kumimoji="1" lang="en-US" altLang="ja-JP" sz="1600" b="1">
            <a:solidFill>
              <a:srgbClr val="FF0000"/>
            </a:solidFill>
          </a:endParaRPr>
        </a:p>
        <a:p>
          <a:pPr algn="l"/>
          <a:r>
            <a:rPr kumimoji="1" lang="en-US" altLang="ja-JP" sz="1600" b="1">
              <a:solidFill>
                <a:srgbClr val="FF0000"/>
              </a:solidFill>
            </a:rPr>
            <a:t>3.</a:t>
          </a:r>
          <a:r>
            <a:rPr kumimoji="1" lang="ja-JP" altLang="en-US" sz="1600" b="1">
              <a:solidFill>
                <a:srgbClr val="FF0000"/>
              </a:solidFill>
            </a:rPr>
            <a:t>「種別」は各機関での雇用名称を記入してください。</a:t>
          </a:r>
          <a:endParaRPr kumimoji="1" lang="en-US" altLang="ja-JP" sz="1600" b="1">
            <a:solidFill>
              <a:srgbClr val="FF0000"/>
            </a:solidFill>
          </a:endParaRPr>
        </a:p>
        <a:p>
          <a:pPr algn="l"/>
          <a:r>
            <a:rPr kumimoji="1" lang="en-US" altLang="ja-JP" sz="1600" b="1">
              <a:solidFill>
                <a:srgbClr val="FF0000"/>
              </a:solidFill>
            </a:rPr>
            <a:t>4.PI</a:t>
          </a:r>
          <a:r>
            <a:rPr kumimoji="1" lang="ja-JP" altLang="en-US" sz="1600" b="1">
              <a:solidFill>
                <a:srgbClr val="FF0000"/>
              </a:solidFill>
            </a:rPr>
            <a:t>人件費制度を利用し、</a:t>
          </a:r>
          <a:r>
            <a:rPr kumimoji="1" lang="en-US" altLang="ja-JP" sz="1600" b="1">
              <a:solidFill>
                <a:srgbClr val="FF0000"/>
              </a:solidFill>
            </a:rPr>
            <a:t>PI</a:t>
          </a:r>
          <a:r>
            <a:rPr kumimoji="1" lang="ja-JP" altLang="en-US" sz="1600" b="1">
              <a:solidFill>
                <a:srgbClr val="FF0000"/>
              </a:solidFill>
            </a:rPr>
            <a:t>の人件費を計上する場合は「人件費区分」を人件費（</a:t>
          </a:r>
          <a:r>
            <a:rPr kumimoji="1" lang="en-US" altLang="ja-JP" sz="1600" b="1">
              <a:solidFill>
                <a:srgbClr val="FF0000"/>
              </a:solidFill>
            </a:rPr>
            <a:t>PI</a:t>
          </a:r>
          <a:r>
            <a:rPr kumimoji="1" lang="ja-JP" altLang="en-US" sz="1600" b="1">
              <a:solidFill>
                <a:srgbClr val="FF0000"/>
              </a:solidFill>
            </a:rPr>
            <a:t>）としてください。なお、</a:t>
          </a:r>
          <a:r>
            <a:rPr kumimoji="1" lang="en-US" altLang="ja-JP" sz="1600" b="1">
              <a:solidFill>
                <a:srgbClr val="FF0000"/>
              </a:solidFill>
            </a:rPr>
            <a:t>PI</a:t>
          </a:r>
          <a:r>
            <a:rPr kumimoji="1" lang="ja-JP" altLang="en-US" sz="1600" b="1">
              <a:solidFill>
                <a:srgbClr val="FF0000"/>
              </a:solidFill>
            </a:rPr>
            <a:t>人件費制度の利用を予定し、まだ</a:t>
          </a:r>
          <a:r>
            <a:rPr kumimoji="1" lang="en-US" altLang="ja-JP" sz="1600" b="1">
              <a:solidFill>
                <a:srgbClr val="FF0000"/>
              </a:solidFill>
            </a:rPr>
            <a:t>ERCA</a:t>
          </a:r>
          <a:r>
            <a:rPr kumimoji="1" lang="ja-JP" altLang="en-US" sz="1600" b="1">
              <a:solidFill>
                <a:srgbClr val="FF0000"/>
              </a:solidFill>
            </a:rPr>
            <a:t>へ機関における体制整備資料を提出していない場合は、提出をお願いいたします。</a:t>
          </a:r>
          <a:r>
            <a:rPr kumimoji="1" lang="en-US" altLang="ja-JP" sz="1600" b="1">
              <a:solidFill>
                <a:srgbClr val="FF0000"/>
              </a:solidFill>
            </a:rPr>
            <a:t/>
          </a:r>
          <a:br>
            <a:rPr kumimoji="1" lang="en-US" altLang="ja-JP" sz="1600" b="1">
              <a:solidFill>
                <a:srgbClr val="FF0000"/>
              </a:solidFill>
            </a:rPr>
          </a:br>
          <a:r>
            <a:rPr kumimoji="1" lang="en-US" altLang="ja-JP" sz="1600" b="1">
              <a:solidFill>
                <a:srgbClr val="FF0000"/>
              </a:solidFill>
            </a:rPr>
            <a:t>5.</a:t>
          </a:r>
          <a:r>
            <a:rPr kumimoji="1" lang="ja-JP" altLang="en-US" sz="1600" b="1">
              <a:solidFill>
                <a:srgbClr val="FF0000"/>
              </a:solidFill>
            </a:rPr>
            <a:t>「月給」は、社会保険料事業主負担などを含めた</a:t>
          </a:r>
          <a:r>
            <a:rPr kumimoji="1" lang="en-US" altLang="ja-JP" sz="1600" b="1">
              <a:solidFill>
                <a:srgbClr val="FF0000"/>
              </a:solidFill>
            </a:rPr>
            <a:t>1</a:t>
          </a:r>
          <a:r>
            <a:rPr kumimoji="1" lang="ja-JP" altLang="en-US" sz="1600" b="1">
              <a:solidFill>
                <a:srgbClr val="FF0000"/>
              </a:solidFill>
            </a:rPr>
            <a:t>ヵ月の総支給額を入力してください。</a:t>
          </a:r>
          <a:endParaRPr kumimoji="1" lang="en-US" altLang="ja-JP" sz="1600" b="1">
            <a:solidFill>
              <a:srgbClr val="FF0000"/>
            </a:solidFill>
          </a:endParaRPr>
        </a:p>
        <a:p>
          <a:pPr algn="l"/>
          <a:r>
            <a:rPr kumimoji="1" lang="ja-JP" altLang="en-US" sz="1600" b="1">
              <a:solidFill>
                <a:srgbClr val="FF0000"/>
              </a:solidFill>
            </a:rPr>
            <a:t>時給制の場合は、</a:t>
          </a:r>
          <a:r>
            <a:rPr kumimoji="1" lang="en-US" altLang="ja-JP" sz="1600" b="1">
              <a:solidFill>
                <a:srgbClr val="FF0000"/>
              </a:solidFill>
            </a:rPr>
            <a:t>1</a:t>
          </a:r>
          <a:r>
            <a:rPr kumimoji="1" lang="ja-JP" altLang="en-US" sz="1600" b="1">
              <a:solidFill>
                <a:srgbClr val="FF0000"/>
              </a:solidFill>
            </a:rPr>
            <a:t>ヵ月分に換算してください。</a:t>
          </a:r>
          <a:endParaRPr kumimoji="1" lang="en-US" altLang="ja-JP" sz="1600" b="1">
            <a:solidFill>
              <a:srgbClr val="FF0000"/>
            </a:solidFill>
          </a:endParaRPr>
        </a:p>
        <a:p>
          <a:pPr algn="l"/>
          <a:r>
            <a:rPr kumimoji="1" lang="en-US" altLang="ja-JP" sz="1600" b="1">
              <a:solidFill>
                <a:srgbClr val="FF0000"/>
              </a:solidFill>
            </a:rPr>
            <a:t>6.</a:t>
          </a:r>
          <a:r>
            <a:rPr kumimoji="1" lang="ja-JP" altLang="en-US" sz="1600" b="1">
              <a:solidFill>
                <a:srgbClr val="FF0000"/>
              </a:solidFill>
            </a:rPr>
            <a:t>積算根拠に数値を入力するとＪ列に合計額が算出されます。</a:t>
          </a:r>
          <a:endParaRPr kumimoji="1" lang="en-US" altLang="ja-JP" sz="1600" b="1">
            <a:solidFill>
              <a:srgbClr val="FF0000"/>
            </a:solidFill>
          </a:endParaRPr>
        </a:p>
        <a:p>
          <a:pPr algn="l"/>
          <a:r>
            <a:rPr kumimoji="1" lang="en-US" altLang="ja-JP" sz="1600" b="1">
              <a:solidFill>
                <a:srgbClr val="FF0000"/>
              </a:solidFill>
            </a:rPr>
            <a:t>7.</a:t>
          </a:r>
          <a:r>
            <a:rPr kumimoji="1" lang="ja-JP" altLang="en-US" sz="1600" b="1">
              <a:solidFill>
                <a:srgbClr val="FF0000"/>
              </a:solidFill>
            </a:rPr>
            <a:t>人件費の消費税相当額計上対象は、直雇用者です。派遣は除く。</a:t>
          </a:r>
          <a:endParaRPr kumimoji="1" lang="en-US" altLang="ja-JP" sz="1600" b="1">
            <a:solidFill>
              <a:srgbClr val="FF0000"/>
            </a:solidFill>
          </a:endParaRPr>
        </a:p>
        <a:p>
          <a:pPr algn="l"/>
          <a:r>
            <a:rPr kumimoji="1" lang="ja-JP" altLang="en-US" sz="1600" b="1">
              <a:solidFill>
                <a:srgbClr val="FF0000"/>
              </a:solidFill>
            </a:rPr>
            <a:t>「その他（消費税相当額）」シートに、直雇用者の合計額から通勤費を差し引いた額が入力されます。</a:t>
          </a:r>
          <a:r>
            <a:rPr kumimoji="1" lang="en-US" altLang="ja-JP" sz="1600" b="1">
              <a:solidFill>
                <a:srgbClr val="FF0000"/>
              </a:solidFill>
            </a:rPr>
            <a:t>※</a:t>
          </a:r>
          <a:r>
            <a:rPr kumimoji="1" lang="ja-JP" altLang="en-US" sz="1600" b="1">
              <a:solidFill>
                <a:srgbClr val="FF0000"/>
              </a:solidFill>
            </a:rPr>
            <a:t>不課税対象合計額</a:t>
          </a:r>
          <a:r>
            <a:rPr kumimoji="1" lang="en-US" altLang="ja-JP" sz="1600" b="1">
              <a:solidFill>
                <a:srgbClr val="FF0000"/>
              </a:solidFill>
            </a:rPr>
            <a:t>(</a:t>
          </a:r>
          <a:r>
            <a:rPr kumimoji="1" lang="ja-JP" altLang="en-US" sz="1600" b="1">
              <a:solidFill>
                <a:srgbClr val="FF0000"/>
              </a:solidFill>
            </a:rPr>
            <a:t>セル位置：Ｊ</a:t>
          </a:r>
          <a:r>
            <a:rPr kumimoji="1" lang="en-US" altLang="ja-JP" sz="1600" b="1">
              <a:solidFill>
                <a:srgbClr val="FF0000"/>
              </a:solidFill>
            </a:rPr>
            <a:t>34</a:t>
          </a:r>
          <a:r>
            <a:rPr kumimoji="1" lang="ja-JP" altLang="en-US" sz="1600" b="1">
              <a:solidFill>
                <a:srgbClr val="FF0000"/>
              </a:solidFill>
            </a:rPr>
            <a:t>の数値</a:t>
          </a:r>
          <a:r>
            <a:rPr kumimoji="1" lang="en-US" altLang="ja-JP" sz="1600" b="1">
              <a:solidFill>
                <a:srgbClr val="FF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3</xdr:row>
      <xdr:rowOff>0</xdr:rowOff>
    </xdr:from>
    <xdr:to>
      <xdr:col>18</xdr:col>
      <xdr:colOff>163513</xdr:colOff>
      <xdr:row>23</xdr:row>
      <xdr:rowOff>41275</xdr:rowOff>
    </xdr:to>
    <xdr:sp macro="" textlink="">
      <xdr:nvSpPr>
        <xdr:cNvPr id="3" name="正方形/長方形 2"/>
        <xdr:cNvSpPr/>
      </xdr:nvSpPr>
      <xdr:spPr>
        <a:xfrm>
          <a:off x="8724900" y="561975"/>
          <a:ext cx="7707313" cy="366077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注意事項</a:t>
          </a:r>
          <a:endParaRPr kumimoji="1" lang="en-US" altLang="ja-JP" sz="1600" b="1">
            <a:solidFill>
              <a:srgbClr val="FF0000"/>
            </a:solidFill>
          </a:endParaRPr>
        </a:p>
        <a:p>
          <a:pPr algn="l"/>
          <a:endParaRPr kumimoji="1" lang="en-US" altLang="ja-JP" sz="1600" b="1">
            <a:solidFill>
              <a:srgbClr val="FF0000"/>
            </a:solidFill>
          </a:endParaRPr>
        </a:p>
        <a:p>
          <a:pPr algn="l"/>
          <a:r>
            <a:rPr kumimoji="1" lang="en-US" altLang="ja-JP" sz="1600" b="1">
              <a:solidFill>
                <a:srgbClr val="FF0000"/>
              </a:solidFill>
            </a:rPr>
            <a:t>1.</a:t>
          </a:r>
          <a:r>
            <a:rPr kumimoji="1" lang="ja-JP" altLang="en-US" sz="1600" b="1">
              <a:solidFill>
                <a:srgbClr val="FF0000"/>
              </a:solidFill>
            </a:rPr>
            <a:t>提出の際は記載例を削除し、黒字で記入してください。</a:t>
          </a:r>
          <a:endParaRPr kumimoji="1" lang="en-US" altLang="ja-JP" sz="1600" b="1">
            <a:solidFill>
              <a:srgbClr val="FF0000"/>
            </a:solidFill>
          </a:endParaRPr>
        </a:p>
        <a:p>
          <a:pPr algn="l"/>
          <a:r>
            <a:rPr kumimoji="1" lang="en-US" altLang="ja-JP" sz="1600" b="1">
              <a:solidFill>
                <a:srgbClr val="FF0000"/>
              </a:solidFill>
            </a:rPr>
            <a:t>2.</a:t>
          </a:r>
          <a:r>
            <a:rPr kumimoji="1" lang="ja-JP" altLang="en-US" sz="1600" b="1">
              <a:solidFill>
                <a:srgbClr val="FF0000"/>
              </a:solidFill>
            </a:rPr>
            <a:t>費目自体に該当する計上が無い場合も、記載例は削除してください。</a:t>
          </a:r>
          <a:endParaRPr kumimoji="1" lang="en-US" altLang="ja-JP" sz="1600" b="1">
            <a:solidFill>
              <a:srgbClr val="FF0000"/>
            </a:solidFill>
          </a:endParaRPr>
        </a:p>
        <a:p>
          <a:pPr algn="l"/>
          <a:r>
            <a:rPr kumimoji="1" lang="en-US" altLang="ja-JP" sz="1600" b="1">
              <a:solidFill>
                <a:srgbClr val="FF0000"/>
              </a:solidFill>
            </a:rPr>
            <a:t>3.</a:t>
          </a:r>
          <a:r>
            <a:rPr kumimoji="1" lang="ja-JP" altLang="en-US" sz="1600" b="1">
              <a:solidFill>
                <a:srgbClr val="FF0000"/>
              </a:solidFill>
            </a:rPr>
            <a:t>現時点で想定する用務・目的と支払先を記入してください。氏名が未定の場合はＡ、Ｂ等で結構です。</a:t>
          </a:r>
          <a:endParaRPr kumimoji="1" lang="en-US" altLang="ja-JP" sz="1600" b="1">
            <a:solidFill>
              <a:srgbClr val="FF0000"/>
            </a:solidFill>
          </a:endParaRPr>
        </a:p>
        <a:p>
          <a:pPr algn="l"/>
          <a:r>
            <a:rPr kumimoji="1" lang="en-US" altLang="ja-JP" sz="1600" b="1">
              <a:solidFill>
                <a:srgbClr val="FF0000"/>
              </a:solidFill>
            </a:rPr>
            <a:t>4.</a:t>
          </a:r>
          <a:r>
            <a:rPr kumimoji="1" lang="ja-JP" altLang="en-US" sz="1600" b="1">
              <a:solidFill>
                <a:srgbClr val="FF0000"/>
              </a:solidFill>
            </a:rPr>
            <a:t>積算根拠に数値を入力すると</a:t>
          </a:r>
          <a:r>
            <a:rPr kumimoji="1" lang="en-US" altLang="ja-JP" sz="1600" b="1">
              <a:solidFill>
                <a:srgbClr val="FF0000"/>
              </a:solidFill>
            </a:rPr>
            <a:t>F</a:t>
          </a:r>
          <a:r>
            <a:rPr kumimoji="1" lang="ja-JP" altLang="en-US" sz="1600" b="1">
              <a:solidFill>
                <a:srgbClr val="FF0000"/>
              </a:solidFill>
            </a:rPr>
            <a:t>列に合計額が算出されます。</a:t>
          </a:r>
          <a:endParaRPr kumimoji="1" lang="en-US" altLang="ja-JP" sz="1600" b="1">
            <a:solidFill>
              <a:srgbClr val="FF0000"/>
            </a:solidFill>
          </a:endParaRPr>
        </a:p>
        <a:p>
          <a:pPr algn="l"/>
          <a:r>
            <a:rPr kumimoji="1" lang="en-US" altLang="ja-JP" sz="1600" b="1">
              <a:solidFill>
                <a:srgbClr val="FF0000"/>
              </a:solidFill>
            </a:rPr>
            <a:t>5.</a:t>
          </a:r>
          <a:r>
            <a:rPr kumimoji="1" lang="ja-JP" altLang="en-US" sz="1600" b="1">
              <a:solidFill>
                <a:srgbClr val="FF0000"/>
              </a:solidFill>
            </a:rPr>
            <a:t>免税事業者との取引における消費税区分について、経過措置適用の場合は「不課税（インボイス経過措置適用）」を、経過措置適用外の場合は「不課税」を選択してください。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685799</xdr:colOff>
      <xdr:row>3</xdr:row>
      <xdr:rowOff>0</xdr:rowOff>
    </xdr:from>
    <xdr:to>
      <xdr:col>21</xdr:col>
      <xdr:colOff>657224</xdr:colOff>
      <xdr:row>26</xdr:row>
      <xdr:rowOff>161925</xdr:rowOff>
    </xdr:to>
    <xdr:sp macro="" textlink="">
      <xdr:nvSpPr>
        <xdr:cNvPr id="3" name="正方形/長方形 2"/>
        <xdr:cNvSpPr/>
      </xdr:nvSpPr>
      <xdr:spPr>
        <a:xfrm>
          <a:off x="12201524" y="561975"/>
          <a:ext cx="5457825" cy="433387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注意事項</a:t>
          </a:r>
          <a:endParaRPr kumimoji="1" lang="en-US" altLang="ja-JP" sz="1600" b="1">
            <a:solidFill>
              <a:srgbClr val="FF0000"/>
            </a:solidFill>
          </a:endParaRPr>
        </a:p>
        <a:p>
          <a:pPr algn="l"/>
          <a:endParaRPr kumimoji="1" lang="en-US" altLang="ja-JP" sz="1600" b="1">
            <a:solidFill>
              <a:srgbClr val="FF0000"/>
            </a:solidFill>
          </a:endParaRPr>
        </a:p>
        <a:p>
          <a:pPr algn="l"/>
          <a:r>
            <a:rPr kumimoji="1" lang="en-US" altLang="ja-JP" sz="1600" b="1">
              <a:solidFill>
                <a:srgbClr val="FF0000"/>
              </a:solidFill>
            </a:rPr>
            <a:t>1.</a:t>
          </a:r>
          <a:r>
            <a:rPr kumimoji="1" lang="ja-JP" altLang="en-US" sz="1600" b="1">
              <a:solidFill>
                <a:srgbClr val="FF0000"/>
              </a:solidFill>
            </a:rPr>
            <a:t>提出の際は記載例を削除し、黒字で記入してください。</a:t>
          </a:r>
          <a:endParaRPr kumimoji="1" lang="en-US" altLang="ja-JP" sz="1600" b="1">
            <a:solidFill>
              <a:srgbClr val="FF0000"/>
            </a:solidFill>
          </a:endParaRPr>
        </a:p>
        <a:p>
          <a:pPr algn="l"/>
          <a:r>
            <a:rPr kumimoji="1" lang="en-US" altLang="ja-JP" sz="1600" b="1">
              <a:solidFill>
                <a:srgbClr val="FF0000"/>
              </a:solidFill>
            </a:rPr>
            <a:t>2.</a:t>
          </a:r>
          <a:r>
            <a:rPr kumimoji="1" lang="ja-JP" altLang="en-US" sz="1600" b="1">
              <a:solidFill>
                <a:srgbClr val="FF0000"/>
              </a:solidFill>
            </a:rPr>
            <a:t>費目自体に該当する計上が無い場合も、記載例は削除してください。</a:t>
          </a:r>
          <a:endParaRPr kumimoji="1" lang="en-US" altLang="ja-JP" sz="1600" b="1">
            <a:solidFill>
              <a:srgbClr val="FF0000"/>
            </a:solidFill>
          </a:endParaRPr>
        </a:p>
        <a:p>
          <a:pPr algn="l"/>
          <a:r>
            <a:rPr kumimoji="1" lang="en-US" altLang="ja-JP" sz="1600" b="1">
              <a:solidFill>
                <a:srgbClr val="FF0000"/>
              </a:solidFill>
            </a:rPr>
            <a:t>3.</a:t>
          </a:r>
          <a:r>
            <a:rPr kumimoji="1" lang="ja-JP" altLang="en-US" sz="1600" b="1">
              <a:solidFill>
                <a:srgbClr val="FF0000"/>
              </a:solidFill>
            </a:rPr>
            <a:t>現時点で想定する出張先・用務・日程を記入してください。</a:t>
          </a:r>
          <a:endParaRPr kumimoji="1" lang="en-US" altLang="ja-JP" sz="1600" b="1">
            <a:solidFill>
              <a:srgbClr val="FF0000"/>
            </a:solidFill>
          </a:endParaRPr>
        </a:p>
        <a:p>
          <a:pPr algn="l"/>
          <a:r>
            <a:rPr kumimoji="1" lang="en-US" altLang="ja-JP" sz="1600" b="1">
              <a:solidFill>
                <a:srgbClr val="FF0000"/>
              </a:solidFill>
            </a:rPr>
            <a:t>4.</a:t>
          </a:r>
          <a:r>
            <a:rPr kumimoji="1" lang="ja-JP" altLang="en-US" sz="1600" b="1">
              <a:solidFill>
                <a:srgbClr val="FF0000"/>
              </a:solidFill>
            </a:rPr>
            <a:t>種別ごとに記入し、単価、回数と人数を入れると</a:t>
          </a:r>
          <a:r>
            <a:rPr kumimoji="1" lang="en-US" altLang="ja-JP" sz="1600" b="1">
              <a:solidFill>
                <a:srgbClr val="FF0000"/>
              </a:solidFill>
            </a:rPr>
            <a:t>M</a:t>
          </a:r>
          <a:r>
            <a:rPr kumimoji="1" lang="ja-JP" altLang="en-US" sz="1600" b="1">
              <a:solidFill>
                <a:srgbClr val="FF0000"/>
              </a:solidFill>
            </a:rPr>
            <a:t>列に合計額が算出されます。欄外に種別ごとの合計額、課税</a:t>
          </a:r>
          <a:r>
            <a:rPr kumimoji="1" lang="en-US" altLang="ja-JP" sz="1600" b="1">
              <a:solidFill>
                <a:srgbClr val="FF0000"/>
              </a:solidFill>
            </a:rPr>
            <a:t>/</a:t>
          </a:r>
          <a:r>
            <a:rPr kumimoji="1" lang="ja-JP" altLang="en-US" sz="1600" b="1">
              <a:solidFill>
                <a:srgbClr val="FF0000"/>
              </a:solidFill>
            </a:rPr>
            <a:t>不課税の合計額が算出されます。</a:t>
          </a:r>
          <a:endParaRPr kumimoji="1" lang="en-US" altLang="ja-JP" sz="1600" b="1">
            <a:solidFill>
              <a:srgbClr val="FF0000"/>
            </a:solidFill>
          </a:endParaRPr>
        </a:p>
        <a:p>
          <a:pPr algn="l"/>
          <a:r>
            <a:rPr kumimoji="1" lang="en-US" altLang="ja-JP" sz="1600" b="1">
              <a:solidFill>
                <a:srgbClr val="FF0000"/>
              </a:solidFill>
            </a:rPr>
            <a:t>5.</a:t>
          </a:r>
          <a:r>
            <a:rPr kumimoji="1" lang="ja-JP" altLang="en-US" sz="1600" b="1">
              <a:solidFill>
                <a:srgbClr val="FF0000"/>
              </a:solidFill>
            </a:rPr>
            <a:t>出張者が複数人いる場合、出張者欄には全員の名前を記載いただくか、「他●名」のように代表者名と同行者の人数を記載してください。</a:t>
          </a:r>
          <a:endParaRPr kumimoji="1" lang="en-US" altLang="ja-JP" sz="1600" b="1">
            <a:solidFill>
              <a:srgbClr val="FF0000"/>
            </a:solidFill>
          </a:endParaRPr>
        </a:p>
        <a:p>
          <a:pPr algn="l"/>
          <a:r>
            <a:rPr kumimoji="1" lang="en-US" altLang="ja-JP" sz="1600" b="1">
              <a:solidFill>
                <a:srgbClr val="FF0000"/>
              </a:solidFill>
            </a:rPr>
            <a:t>6.</a:t>
          </a:r>
          <a:r>
            <a:rPr kumimoji="1" lang="ja-JP" altLang="en-US" sz="1600" b="1">
              <a:solidFill>
                <a:srgbClr val="FF0000"/>
              </a:solidFill>
            </a:rPr>
            <a:t>免税事業者との取引における消費税区分について、経過措置適用の場合は「不課税（インボイス経過措置適用）」を、経過措置適用外の場合は「不課税」を選択してください。</a:t>
          </a:r>
        </a:p>
        <a:p>
          <a:pPr algn="l"/>
          <a:endParaRPr kumimoji="1" lang="en-US" altLang="ja-JP" sz="16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171450</xdr:colOff>
      <xdr:row>4</xdr:row>
      <xdr:rowOff>133351</xdr:rowOff>
    </xdr:from>
    <xdr:to>
      <xdr:col>19</xdr:col>
      <xdr:colOff>334963</xdr:colOff>
      <xdr:row>21</xdr:row>
      <xdr:rowOff>123826</xdr:rowOff>
    </xdr:to>
    <xdr:sp macro="" textlink="">
      <xdr:nvSpPr>
        <xdr:cNvPr id="2" name="正方形/長方形 1"/>
        <xdr:cNvSpPr/>
      </xdr:nvSpPr>
      <xdr:spPr>
        <a:xfrm>
          <a:off x="10020300" y="876301"/>
          <a:ext cx="7707313" cy="3067050"/>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注意事項</a:t>
          </a:r>
          <a:endParaRPr kumimoji="1" lang="en-US" altLang="ja-JP" sz="1600" b="1">
            <a:solidFill>
              <a:srgbClr val="FF0000"/>
            </a:solidFill>
          </a:endParaRPr>
        </a:p>
        <a:p>
          <a:pPr algn="l"/>
          <a:endParaRPr kumimoji="1" lang="en-US" altLang="ja-JP" sz="1600" b="1">
            <a:solidFill>
              <a:srgbClr val="FF0000"/>
            </a:solidFill>
          </a:endParaRPr>
        </a:p>
        <a:p>
          <a:pPr algn="l"/>
          <a:r>
            <a:rPr kumimoji="1" lang="en-US" altLang="ja-JP" sz="1600" b="1">
              <a:solidFill>
                <a:srgbClr val="FF0000"/>
              </a:solidFill>
            </a:rPr>
            <a:t>1.</a:t>
          </a:r>
          <a:r>
            <a:rPr kumimoji="1" lang="ja-JP" altLang="en-US" sz="1600" b="1">
              <a:solidFill>
                <a:srgbClr val="FF0000"/>
              </a:solidFill>
            </a:rPr>
            <a:t>提出の際は記載例を削除し、黒字で記入してください。</a:t>
          </a:r>
          <a:endParaRPr kumimoji="1" lang="en-US" altLang="ja-JP" sz="1600" b="1">
            <a:solidFill>
              <a:srgbClr val="FF0000"/>
            </a:solidFill>
          </a:endParaRPr>
        </a:p>
        <a:p>
          <a:pPr algn="l"/>
          <a:r>
            <a:rPr kumimoji="1" lang="en-US" altLang="ja-JP" sz="1600" b="1">
              <a:solidFill>
                <a:srgbClr val="FF0000"/>
              </a:solidFill>
            </a:rPr>
            <a:t>2.</a:t>
          </a:r>
          <a:r>
            <a:rPr kumimoji="1" lang="ja-JP" altLang="en-US" sz="1600" b="1">
              <a:solidFill>
                <a:srgbClr val="FF0000"/>
              </a:solidFill>
            </a:rPr>
            <a:t>費目自体に該当する計上が無い場合も、記載例は削除してください。</a:t>
          </a:r>
          <a:endParaRPr kumimoji="1" lang="en-US" altLang="ja-JP" sz="1600" b="1">
            <a:solidFill>
              <a:srgbClr val="FF0000"/>
            </a:solidFill>
          </a:endParaRPr>
        </a:p>
        <a:p>
          <a:pPr algn="l"/>
          <a:r>
            <a:rPr kumimoji="1" lang="en-US" altLang="ja-JP" sz="1600" b="1">
              <a:solidFill>
                <a:srgbClr val="FF0000"/>
              </a:solidFill>
            </a:rPr>
            <a:t>3.</a:t>
          </a:r>
          <a:r>
            <a:rPr kumimoji="1" lang="ja-JP" altLang="en-US" sz="1600" b="1">
              <a:solidFill>
                <a:srgbClr val="FF0000"/>
              </a:solidFill>
            </a:rPr>
            <a:t>具体的な目的、外注件名を必ず記入してください。</a:t>
          </a:r>
          <a:endParaRPr kumimoji="1" lang="en-US" altLang="ja-JP" sz="1600" b="1">
            <a:solidFill>
              <a:srgbClr val="FF0000"/>
            </a:solidFill>
          </a:endParaRPr>
        </a:p>
        <a:p>
          <a:pPr algn="l"/>
          <a:r>
            <a:rPr kumimoji="1" lang="en-US" altLang="ja-JP" sz="1600" b="1">
              <a:solidFill>
                <a:srgbClr val="FF0000"/>
              </a:solidFill>
            </a:rPr>
            <a:t>4.</a:t>
          </a:r>
          <a:r>
            <a:rPr kumimoji="1" lang="ja-JP" altLang="en-US" sz="1600" b="1">
              <a:solidFill>
                <a:srgbClr val="FF0000"/>
              </a:solidFill>
            </a:rPr>
            <a:t>積算根拠に数値を入力すると</a:t>
          </a:r>
          <a:r>
            <a:rPr kumimoji="1" lang="en-US" altLang="ja-JP" sz="1600" b="1">
              <a:solidFill>
                <a:srgbClr val="FF0000"/>
              </a:solidFill>
            </a:rPr>
            <a:t>G</a:t>
          </a:r>
          <a:r>
            <a:rPr kumimoji="1" lang="ja-JP" altLang="en-US" sz="1600" b="1">
              <a:solidFill>
                <a:srgbClr val="FF0000"/>
              </a:solidFill>
            </a:rPr>
            <a:t>列に合計額が算出されます。</a:t>
          </a:r>
          <a:endParaRPr kumimoji="1" lang="en-US" altLang="ja-JP" sz="16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lt"/>
              <a:ea typeface="+mn-ea"/>
              <a:cs typeface="+mn-cs"/>
            </a:rPr>
            <a:t>5.</a:t>
          </a:r>
          <a:r>
            <a:rPr kumimoji="1" lang="ja-JP" altLang="en-US" sz="1600" b="1" i="0" u="none" strike="noStrike" kern="0" cap="none" spc="0" normalizeH="0" baseline="0" noProof="0">
              <a:ln>
                <a:noFill/>
              </a:ln>
              <a:solidFill>
                <a:srgbClr val="FF0000"/>
              </a:solidFill>
              <a:effectLst/>
              <a:uLnTx/>
              <a:uFillTx/>
              <a:latin typeface="+mn-lt"/>
              <a:ea typeface="+mn-ea"/>
              <a:cs typeface="+mn-cs"/>
            </a:rPr>
            <a:t>一式で</a:t>
          </a:r>
          <a:r>
            <a:rPr kumimoji="1" lang="en-US" altLang="ja-JP" sz="1600" b="1" i="0" u="none" strike="noStrike" kern="0" cap="none" spc="0" normalizeH="0" baseline="0" noProof="0">
              <a:ln>
                <a:noFill/>
              </a:ln>
              <a:solidFill>
                <a:srgbClr val="FF0000"/>
              </a:solidFill>
              <a:effectLst/>
              <a:uLnTx/>
              <a:uFillTx/>
              <a:latin typeface="+mn-lt"/>
              <a:ea typeface="+mn-ea"/>
              <a:cs typeface="+mn-cs"/>
            </a:rPr>
            <a:t>50</a:t>
          </a:r>
          <a:r>
            <a:rPr kumimoji="1" lang="ja-JP" altLang="en-US" sz="1600" b="1" i="0" u="none" strike="noStrike" kern="0" cap="none" spc="0" normalizeH="0" baseline="0" noProof="0">
              <a:ln>
                <a:noFill/>
              </a:ln>
              <a:solidFill>
                <a:srgbClr val="FF0000"/>
              </a:solidFill>
              <a:effectLst/>
              <a:uLnTx/>
              <a:uFillTx/>
              <a:latin typeface="+mn-lt"/>
              <a:ea typeface="+mn-ea"/>
              <a:cs typeface="+mn-cs"/>
            </a:rPr>
            <a:t>万円以上の場合は、見積書または積算根拠資料をご提出ください。</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algn="l"/>
          <a:r>
            <a:rPr kumimoji="1" lang="en-US" altLang="ja-JP" sz="1600" b="1">
              <a:solidFill>
                <a:srgbClr val="FF0000"/>
              </a:solidFill>
            </a:rPr>
            <a:t>6.</a:t>
          </a:r>
          <a:r>
            <a:rPr kumimoji="1" lang="ja-JP" altLang="en-US" sz="1600" b="1">
              <a:solidFill>
                <a:srgbClr val="FF0000"/>
              </a:solidFill>
            </a:rPr>
            <a:t>再委託費が発生する場合も記載願います。</a:t>
          </a:r>
          <a:endParaRPr kumimoji="1" lang="en-US" altLang="ja-JP" sz="1600" b="1">
            <a:solidFill>
              <a:srgbClr val="FF0000"/>
            </a:solidFill>
          </a:endParaRPr>
        </a:p>
        <a:p>
          <a:pPr algn="l"/>
          <a:r>
            <a:rPr kumimoji="1" lang="en-US" altLang="ja-JP" sz="1600" b="1">
              <a:solidFill>
                <a:srgbClr val="FF0000"/>
              </a:solidFill>
            </a:rPr>
            <a:t>7.</a:t>
          </a:r>
          <a:r>
            <a:rPr kumimoji="1" lang="ja-JP" altLang="en-US" sz="1600" b="1">
              <a:solidFill>
                <a:srgbClr val="FF0000"/>
              </a:solidFill>
            </a:rPr>
            <a:t>免税事業者との取引における消費税区分について、経過措置適用の場合は「不課税（インボイス経過措置適用）」を、経過措置適用外の場合は「不課税」を選択してください。</a:t>
          </a:r>
        </a:p>
        <a:p>
          <a:pPr algn="l"/>
          <a:endParaRPr kumimoji="1" lang="ja-JP" altLang="en-US" sz="1600" b="1">
            <a:solidFill>
              <a:srgbClr val="FF0000"/>
            </a:solidFill>
          </a:endParaRPr>
        </a:p>
        <a:p>
          <a:pPr algn="l"/>
          <a:endParaRPr kumimoji="1" lang="en-US" altLang="ja-JP" sz="16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123825</xdr:colOff>
      <xdr:row>5</xdr:row>
      <xdr:rowOff>9525</xdr:rowOff>
    </xdr:from>
    <xdr:to>
      <xdr:col>19</xdr:col>
      <xdr:colOff>287338</xdr:colOff>
      <xdr:row>31</xdr:row>
      <xdr:rowOff>50800</xdr:rowOff>
    </xdr:to>
    <xdr:sp macro="" textlink="">
      <xdr:nvSpPr>
        <xdr:cNvPr id="2" name="正方形/長方形 1"/>
        <xdr:cNvSpPr/>
      </xdr:nvSpPr>
      <xdr:spPr>
        <a:xfrm>
          <a:off x="9934575" y="933450"/>
          <a:ext cx="7707313" cy="366077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注意事項</a:t>
          </a:r>
          <a:endParaRPr kumimoji="1" lang="en-US" altLang="ja-JP" sz="1600" b="1">
            <a:solidFill>
              <a:srgbClr val="FF0000"/>
            </a:solidFill>
          </a:endParaRPr>
        </a:p>
        <a:p>
          <a:pPr algn="l"/>
          <a:endParaRPr kumimoji="1" lang="en-US" altLang="ja-JP" sz="1600" b="1">
            <a:solidFill>
              <a:srgbClr val="FF0000"/>
            </a:solidFill>
          </a:endParaRPr>
        </a:p>
        <a:p>
          <a:pPr algn="l"/>
          <a:r>
            <a:rPr kumimoji="1" lang="en-US" altLang="ja-JP" sz="1600" b="1">
              <a:solidFill>
                <a:srgbClr val="FF0000"/>
              </a:solidFill>
            </a:rPr>
            <a:t>1.</a:t>
          </a:r>
          <a:r>
            <a:rPr kumimoji="1" lang="ja-JP" altLang="en-US" sz="1600" b="1">
              <a:solidFill>
                <a:srgbClr val="FF0000"/>
              </a:solidFill>
            </a:rPr>
            <a:t>提出の際は記載例を削除し、黒字で記入してください。</a:t>
          </a:r>
          <a:endParaRPr kumimoji="1" lang="en-US" altLang="ja-JP" sz="1600" b="1">
            <a:solidFill>
              <a:srgbClr val="FF0000"/>
            </a:solidFill>
          </a:endParaRPr>
        </a:p>
        <a:p>
          <a:pPr algn="l"/>
          <a:r>
            <a:rPr kumimoji="1" lang="en-US" altLang="ja-JP" sz="1600" b="1">
              <a:solidFill>
                <a:srgbClr val="FF0000"/>
              </a:solidFill>
            </a:rPr>
            <a:t>2.</a:t>
          </a:r>
          <a:r>
            <a:rPr kumimoji="1" lang="ja-JP" altLang="en-US" sz="1600" b="1">
              <a:solidFill>
                <a:srgbClr val="FF0000"/>
              </a:solidFill>
            </a:rPr>
            <a:t>費目自体に該当する計上が無い場合も、記載例は削除してください。</a:t>
          </a:r>
          <a:endParaRPr kumimoji="1" lang="en-US" altLang="ja-JP" sz="1600" b="1">
            <a:solidFill>
              <a:srgbClr val="FF0000"/>
            </a:solidFill>
          </a:endParaRPr>
        </a:p>
        <a:p>
          <a:pPr algn="l"/>
          <a:r>
            <a:rPr kumimoji="1" lang="en-US" altLang="ja-JP" sz="1600" b="1">
              <a:solidFill>
                <a:srgbClr val="FF0000"/>
              </a:solidFill>
            </a:rPr>
            <a:t>3.</a:t>
          </a:r>
          <a:r>
            <a:rPr kumimoji="1" lang="ja-JP" altLang="en-US" sz="1600" b="1">
              <a:solidFill>
                <a:srgbClr val="FF0000"/>
              </a:solidFill>
            </a:rPr>
            <a:t>種別ごとに具体的な件名、目的を必ず記入してください。</a:t>
          </a:r>
          <a:r>
            <a:rPr kumimoji="1" lang="en-US" altLang="ja-JP" sz="1600" b="1">
              <a:solidFill>
                <a:srgbClr val="FF0000"/>
              </a:solidFill>
            </a:rPr>
            <a:t/>
          </a:r>
          <a:br>
            <a:rPr kumimoji="1" lang="en-US" altLang="ja-JP" sz="1600" b="1">
              <a:solidFill>
                <a:srgbClr val="FF0000"/>
              </a:solidFill>
            </a:rPr>
          </a:br>
          <a:r>
            <a:rPr kumimoji="1" lang="en-US" altLang="ja-JP" sz="1600" b="1">
              <a:solidFill>
                <a:srgbClr val="FF0000"/>
              </a:solidFill>
            </a:rPr>
            <a:t>4.</a:t>
          </a:r>
          <a:r>
            <a:rPr kumimoji="1" lang="ja-JP" altLang="en-US" sz="1600" b="1">
              <a:solidFill>
                <a:srgbClr val="FF0000"/>
              </a:solidFill>
            </a:rPr>
            <a:t>バイアウト制度を適用する場合は、「種別」の「バイアウト経費」を選択してください。なお、バイアウト制度の利用を予定し、まだ</a:t>
          </a:r>
          <a:r>
            <a:rPr kumimoji="1" lang="en-US" altLang="ja-JP" sz="1600" b="1">
              <a:solidFill>
                <a:srgbClr val="FF0000"/>
              </a:solidFill>
            </a:rPr>
            <a:t>ERCA</a:t>
          </a:r>
          <a:r>
            <a:rPr kumimoji="1" lang="ja-JP" altLang="en-US" sz="1600" b="1">
              <a:solidFill>
                <a:srgbClr val="FF0000"/>
              </a:solidFill>
            </a:rPr>
            <a:t>へ機関における体制整備資料を提出していない場合は、提出をお願いいたします。</a:t>
          </a:r>
          <a:endParaRPr kumimoji="1" lang="en-US" altLang="ja-JP" sz="1600" b="1">
            <a:solidFill>
              <a:srgbClr val="FF0000"/>
            </a:solidFill>
          </a:endParaRPr>
        </a:p>
        <a:p>
          <a:pPr algn="l"/>
          <a:r>
            <a:rPr kumimoji="1" lang="en-US" altLang="ja-JP" sz="1600" b="1">
              <a:solidFill>
                <a:srgbClr val="FF0000"/>
              </a:solidFill>
            </a:rPr>
            <a:t>5.</a:t>
          </a:r>
          <a:r>
            <a:rPr kumimoji="1" lang="ja-JP" altLang="en-US" sz="1600" b="1">
              <a:solidFill>
                <a:srgbClr val="FF0000"/>
              </a:solidFill>
            </a:rPr>
            <a:t>積算根拠に数値を入力すると</a:t>
          </a:r>
          <a:r>
            <a:rPr kumimoji="1" lang="en-US" altLang="ja-JP" sz="1600" b="1">
              <a:solidFill>
                <a:srgbClr val="FF0000"/>
              </a:solidFill>
            </a:rPr>
            <a:t>H</a:t>
          </a:r>
          <a:r>
            <a:rPr kumimoji="1" lang="ja-JP" altLang="en-US" sz="1600" b="1">
              <a:solidFill>
                <a:srgbClr val="FF0000"/>
              </a:solidFill>
            </a:rPr>
            <a:t>列に合計額が算出され、欄外には種別ごとの合計額と不課税対象額の合計が算出されます。</a:t>
          </a:r>
          <a:endParaRPr kumimoji="1" lang="en-US" altLang="ja-JP" sz="1600" b="1">
            <a:solidFill>
              <a:srgbClr val="FF0000"/>
            </a:solidFill>
          </a:endParaRPr>
        </a:p>
        <a:p>
          <a:pPr algn="l"/>
          <a:r>
            <a:rPr kumimoji="1" lang="en-US" altLang="ja-JP" sz="1600" b="1">
              <a:solidFill>
                <a:srgbClr val="FF0000"/>
              </a:solidFill>
            </a:rPr>
            <a:t>6.</a:t>
          </a:r>
          <a:r>
            <a:rPr kumimoji="1" lang="ja-JP" altLang="en-US" sz="1600" b="1">
              <a:solidFill>
                <a:srgbClr val="FF0000"/>
              </a:solidFill>
            </a:rPr>
            <a:t>一式で</a:t>
          </a:r>
          <a:r>
            <a:rPr kumimoji="1" lang="en-US" altLang="ja-JP" sz="1600" b="1">
              <a:solidFill>
                <a:srgbClr val="FF0000"/>
              </a:solidFill>
            </a:rPr>
            <a:t>50</a:t>
          </a:r>
          <a:r>
            <a:rPr kumimoji="1" lang="ja-JP" altLang="en-US" sz="1600" b="1">
              <a:solidFill>
                <a:srgbClr val="FF0000"/>
              </a:solidFill>
            </a:rPr>
            <a:t>万円以上の場合は、見積書又は積算根拠資料を提出してください。</a:t>
          </a:r>
          <a:endParaRPr kumimoji="1" lang="en-US" altLang="ja-JP" sz="1600" b="1">
            <a:solidFill>
              <a:srgbClr val="FF0000"/>
            </a:solidFill>
          </a:endParaRPr>
        </a:p>
        <a:p>
          <a:pPr algn="l"/>
          <a:r>
            <a:rPr kumimoji="1" lang="en-US" altLang="ja-JP" sz="1600" b="1">
              <a:solidFill>
                <a:srgbClr val="FF0000"/>
              </a:solidFill>
            </a:rPr>
            <a:t>7.</a:t>
          </a:r>
          <a:r>
            <a:rPr kumimoji="1" lang="ja-JP" altLang="en-US" sz="1600" b="1">
              <a:solidFill>
                <a:srgbClr val="FF0000"/>
              </a:solidFill>
            </a:rPr>
            <a:t>免税事業者との取引における消費税区分について、経過措置適用の場合は「不課税（インボイス経過措置適用）」を、経過措置適用外の場合は「不課税」を選択してください。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142875</xdr:rowOff>
    </xdr:from>
    <xdr:to>
      <xdr:col>19</xdr:col>
      <xdr:colOff>128588</xdr:colOff>
      <xdr:row>21</xdr:row>
      <xdr:rowOff>168275</xdr:rowOff>
    </xdr:to>
    <xdr:sp macro="" textlink="">
      <xdr:nvSpPr>
        <xdr:cNvPr id="3" name="正方形/長方形 2"/>
        <xdr:cNvSpPr/>
      </xdr:nvSpPr>
      <xdr:spPr>
        <a:xfrm>
          <a:off x="6353175" y="323850"/>
          <a:ext cx="7672388" cy="35401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注意事項</a:t>
          </a:r>
          <a:endParaRPr kumimoji="1" lang="en-US" altLang="ja-JP" sz="1600" b="1">
            <a:solidFill>
              <a:srgbClr val="FF0000"/>
            </a:solidFill>
          </a:endParaRPr>
        </a:p>
        <a:p>
          <a:pPr algn="l"/>
          <a:endParaRPr kumimoji="1" lang="en-US" altLang="ja-JP" sz="1600" b="1">
            <a:solidFill>
              <a:srgbClr val="FF0000"/>
            </a:solidFill>
          </a:endParaRPr>
        </a:p>
        <a:p>
          <a:pPr algn="l"/>
          <a:r>
            <a:rPr kumimoji="1" lang="en-US" altLang="ja-JP" sz="1600" b="1">
              <a:solidFill>
                <a:srgbClr val="FF0000"/>
              </a:solidFill>
            </a:rPr>
            <a:t>1.</a:t>
          </a:r>
          <a:r>
            <a:rPr kumimoji="1" lang="ja-JP" altLang="en-US" sz="1600" b="1">
              <a:solidFill>
                <a:srgbClr val="FF0000"/>
              </a:solidFill>
            </a:rPr>
            <a:t>各費目で算出された消費税相当額合計が</a:t>
          </a:r>
          <a:r>
            <a:rPr kumimoji="1" lang="en-US" altLang="ja-JP" sz="1600" b="1">
              <a:solidFill>
                <a:srgbClr val="FF0000"/>
              </a:solidFill>
            </a:rPr>
            <a:t>D</a:t>
          </a:r>
          <a:r>
            <a:rPr kumimoji="1" lang="ja-JP" altLang="en-US" sz="1600" b="1">
              <a:solidFill>
                <a:srgbClr val="FF0000"/>
              </a:solidFill>
            </a:rPr>
            <a:t>列に自動入力されます。</a:t>
          </a:r>
          <a:endParaRPr kumimoji="1" lang="en-US" altLang="ja-JP" sz="1600" b="1">
            <a:solidFill>
              <a:srgbClr val="FF0000"/>
            </a:solidFill>
          </a:endParaRPr>
        </a:p>
        <a:p>
          <a:pPr algn="l"/>
          <a:r>
            <a:rPr kumimoji="1" lang="en-US" altLang="ja-JP" sz="1600" b="1">
              <a:solidFill>
                <a:srgbClr val="FF0000"/>
              </a:solidFill>
            </a:rPr>
            <a:t>2.</a:t>
          </a:r>
          <a:r>
            <a:rPr kumimoji="1" lang="ja-JP" altLang="en-US" sz="1600" b="1">
              <a:solidFill>
                <a:srgbClr val="FF0000"/>
              </a:solidFill>
            </a:rPr>
            <a:t>人件費については、「人件費」シートに記載のとおり、直雇用者の合計額から</a:t>
          </a:r>
          <a:endParaRPr kumimoji="1" lang="en-US" altLang="ja-JP" sz="1600" b="1">
            <a:solidFill>
              <a:srgbClr val="FF0000"/>
            </a:solidFill>
          </a:endParaRPr>
        </a:p>
        <a:p>
          <a:pPr algn="l"/>
          <a:r>
            <a:rPr kumimoji="1" lang="ja-JP" altLang="en-US" sz="1600" b="1">
              <a:solidFill>
                <a:srgbClr val="FF0000"/>
              </a:solidFill>
            </a:rPr>
            <a:t>定期代等の通勤費を除いた金額が対象額となります。</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5"/>
  <sheetViews>
    <sheetView tabSelected="1" view="pageBreakPreview" zoomScaleNormal="100" zoomScaleSheetLayoutView="100" workbookViewId="0">
      <selection activeCell="E9" sqref="E9:E25"/>
    </sheetView>
  </sheetViews>
  <sheetFormatPr defaultRowHeight="13.5"/>
  <cols>
    <col min="1" max="1" width="6.75" style="117" customWidth="1"/>
    <col min="2" max="2" width="16" style="117" customWidth="1"/>
    <col min="3" max="3" width="22.75" style="117" customWidth="1"/>
    <col min="4" max="6" width="15" style="117" customWidth="1"/>
    <col min="7" max="7" width="11.375" style="117" customWidth="1"/>
    <col min="8" max="9" width="9" style="117"/>
    <col min="10" max="10" width="12.375" style="117" customWidth="1"/>
    <col min="11" max="16384" width="9" style="117"/>
  </cols>
  <sheetData>
    <row r="1" spans="1:6">
      <c r="A1" s="116" t="s">
        <v>104</v>
      </c>
      <c r="E1" s="118">
        <v>2024.4</v>
      </c>
    </row>
    <row r="3" spans="1:6">
      <c r="A3" s="184" t="s">
        <v>23</v>
      </c>
      <c r="B3" s="184"/>
      <c r="C3" s="186" t="s">
        <v>119</v>
      </c>
      <c r="D3" s="186"/>
      <c r="E3" s="186"/>
      <c r="F3" s="119" t="s">
        <v>24</v>
      </c>
    </row>
    <row r="4" spans="1:6">
      <c r="A4" s="184" t="s">
        <v>26</v>
      </c>
      <c r="B4" s="184"/>
      <c r="C4" s="187" t="s">
        <v>120</v>
      </c>
      <c r="D4" s="188"/>
      <c r="E4" s="189"/>
      <c r="F4" s="119" t="s">
        <v>73</v>
      </c>
    </row>
    <row r="5" spans="1:6">
      <c r="A5" s="184" t="s">
        <v>25</v>
      </c>
      <c r="B5" s="184"/>
      <c r="C5" s="186" t="s">
        <v>121</v>
      </c>
      <c r="D5" s="186"/>
      <c r="E5" s="186"/>
      <c r="F5" s="119" t="s">
        <v>76</v>
      </c>
    </row>
    <row r="6" spans="1:6">
      <c r="A6" s="184" t="s">
        <v>96</v>
      </c>
      <c r="B6" s="184"/>
      <c r="C6" s="185">
        <v>1</v>
      </c>
      <c r="D6" s="185"/>
      <c r="E6" s="185"/>
      <c r="F6" s="120" t="s">
        <v>97</v>
      </c>
    </row>
    <row r="7" spans="1:6">
      <c r="E7" s="118" t="s">
        <v>22</v>
      </c>
    </row>
    <row r="8" spans="1:6" ht="16.5" customHeight="1">
      <c r="A8" s="182"/>
      <c r="B8" s="182"/>
      <c r="C8" s="182"/>
      <c r="D8" s="121" t="s">
        <v>106</v>
      </c>
      <c r="E8" s="121" t="s">
        <v>113</v>
      </c>
    </row>
    <row r="9" spans="1:6" ht="14.25" customHeight="1">
      <c r="A9" s="183" t="s">
        <v>11</v>
      </c>
      <c r="B9" s="181" t="s">
        <v>0</v>
      </c>
      <c r="C9" s="122" t="s">
        <v>1</v>
      </c>
      <c r="D9" s="123">
        <f>設備備品費!H41</f>
        <v>4880000</v>
      </c>
      <c r="E9" s="115">
        <v>5000000</v>
      </c>
    </row>
    <row r="10" spans="1:6" ht="14.25" customHeight="1">
      <c r="A10" s="183"/>
      <c r="B10" s="181"/>
      <c r="C10" s="122" t="s">
        <v>2</v>
      </c>
      <c r="D10" s="123">
        <f>設備備品費!H42</f>
        <v>2473900</v>
      </c>
      <c r="E10" s="115">
        <v>2580000</v>
      </c>
    </row>
    <row r="11" spans="1:6" ht="14.25" customHeight="1">
      <c r="A11" s="183"/>
      <c r="B11" s="181" t="s">
        <v>3</v>
      </c>
      <c r="C11" s="122" t="s">
        <v>4</v>
      </c>
      <c r="D11" s="123">
        <f>人件費!J31</f>
        <v>4276400</v>
      </c>
      <c r="E11" s="115">
        <v>4276572</v>
      </c>
      <c r="F11" s="149"/>
    </row>
    <row r="12" spans="1:6" ht="14.25" customHeight="1">
      <c r="A12" s="183"/>
      <c r="B12" s="181"/>
      <c r="C12" s="122" t="s">
        <v>102</v>
      </c>
      <c r="D12" s="123">
        <f>人件費!J32</f>
        <v>354980</v>
      </c>
      <c r="E12" s="115">
        <v>357720</v>
      </c>
      <c r="F12" s="150"/>
    </row>
    <row r="13" spans="1:6" ht="14.25" customHeight="1">
      <c r="A13" s="183"/>
      <c r="B13" s="181"/>
      <c r="C13" s="122" t="s">
        <v>5</v>
      </c>
      <c r="D13" s="123">
        <f>謝金!F28</f>
        <v>29000</v>
      </c>
      <c r="E13" s="115">
        <v>17000</v>
      </c>
    </row>
    <row r="14" spans="1:6" ht="14.25" customHeight="1">
      <c r="A14" s="183"/>
      <c r="B14" s="181" t="s">
        <v>6</v>
      </c>
      <c r="C14" s="122" t="s">
        <v>7</v>
      </c>
      <c r="D14" s="123">
        <f>旅費!M30</f>
        <v>190000</v>
      </c>
      <c r="E14" s="115">
        <v>190000</v>
      </c>
    </row>
    <row r="15" spans="1:6" ht="14.25" customHeight="1">
      <c r="A15" s="183"/>
      <c r="B15" s="181"/>
      <c r="C15" s="122" t="s">
        <v>8</v>
      </c>
      <c r="D15" s="123">
        <f>旅費!M29</f>
        <v>250000</v>
      </c>
      <c r="E15" s="115">
        <v>250000</v>
      </c>
    </row>
    <row r="16" spans="1:6" ht="14.25" customHeight="1">
      <c r="A16" s="183"/>
      <c r="B16" s="181"/>
      <c r="C16" s="122" t="s">
        <v>12</v>
      </c>
      <c r="D16" s="123">
        <f>旅費!M28</f>
        <v>0</v>
      </c>
      <c r="E16" s="115">
        <v>0</v>
      </c>
    </row>
    <row r="17" spans="1:13" ht="14.25" customHeight="1">
      <c r="A17" s="183"/>
      <c r="B17" s="181"/>
      <c r="C17" s="122" t="s">
        <v>13</v>
      </c>
      <c r="D17" s="123">
        <f>旅費!M31</f>
        <v>0</v>
      </c>
      <c r="E17" s="115">
        <v>0</v>
      </c>
    </row>
    <row r="18" spans="1:13" ht="14.25" customHeight="1">
      <c r="A18" s="183"/>
      <c r="B18" s="178" t="s">
        <v>9</v>
      </c>
      <c r="C18" s="122" t="s">
        <v>98</v>
      </c>
      <c r="D18" s="123">
        <f>外注費!H25</f>
        <v>1498000</v>
      </c>
      <c r="E18" s="115">
        <v>1500000</v>
      </c>
    </row>
    <row r="19" spans="1:13" ht="14.25" customHeight="1">
      <c r="A19" s="183"/>
      <c r="B19" s="179"/>
      <c r="C19" s="122" t="s">
        <v>14</v>
      </c>
      <c r="D19" s="123">
        <f>その他!H37</f>
        <v>140000</v>
      </c>
      <c r="E19" s="115">
        <v>140000</v>
      </c>
    </row>
    <row r="20" spans="1:13" ht="14.25" customHeight="1">
      <c r="A20" s="183"/>
      <c r="B20" s="179"/>
      <c r="C20" s="122" t="s">
        <v>15</v>
      </c>
      <c r="D20" s="123">
        <f>その他!H38</f>
        <v>0</v>
      </c>
      <c r="E20" s="115">
        <v>0</v>
      </c>
    </row>
    <row r="21" spans="1:13" ht="14.25" customHeight="1">
      <c r="A21" s="183"/>
      <c r="B21" s="179"/>
      <c r="C21" s="122" t="s">
        <v>16</v>
      </c>
      <c r="D21" s="123">
        <f>その他!H39</f>
        <v>60000</v>
      </c>
      <c r="E21" s="115">
        <v>60000</v>
      </c>
    </row>
    <row r="22" spans="1:13" ht="14.25" customHeight="1">
      <c r="A22" s="183"/>
      <c r="B22" s="179"/>
      <c r="C22" s="122" t="s">
        <v>18</v>
      </c>
      <c r="D22" s="123">
        <f>その他!H40</f>
        <v>0</v>
      </c>
      <c r="E22" s="115">
        <v>0</v>
      </c>
    </row>
    <row r="23" spans="1:13" ht="14.25" customHeight="1">
      <c r="A23" s="183"/>
      <c r="B23" s="179"/>
      <c r="C23" s="122" t="s">
        <v>103</v>
      </c>
      <c r="D23" s="123">
        <f>その他!H41</f>
        <v>10000</v>
      </c>
      <c r="E23" s="115">
        <v>10000</v>
      </c>
    </row>
    <row r="24" spans="1:13" ht="14.25" customHeight="1">
      <c r="A24" s="183"/>
      <c r="B24" s="179"/>
      <c r="C24" s="122" t="s">
        <v>17</v>
      </c>
      <c r="D24" s="123">
        <f>その他!H42</f>
        <v>361600</v>
      </c>
      <c r="E24" s="115">
        <v>411600</v>
      </c>
    </row>
    <row r="25" spans="1:13" ht="14.25" customHeight="1">
      <c r="A25" s="183"/>
      <c r="B25" s="180"/>
      <c r="C25" s="124" t="s">
        <v>21</v>
      </c>
      <c r="D25" s="123">
        <f>消費税相当額!G8</f>
        <v>761578</v>
      </c>
      <c r="E25" s="115">
        <v>797029</v>
      </c>
    </row>
    <row r="26" spans="1:13" ht="20.25" customHeight="1" thickBot="1">
      <c r="A26" s="183"/>
      <c r="B26" s="181" t="s">
        <v>19</v>
      </c>
      <c r="C26" s="181"/>
      <c r="D26" s="123">
        <f>SUM(D9:D25)</f>
        <v>15285458</v>
      </c>
      <c r="E26" s="123">
        <f>SUM(E9:E25)</f>
        <v>15589921</v>
      </c>
      <c r="F26" s="125" t="s">
        <v>95</v>
      </c>
    </row>
    <row r="27" spans="1:13" ht="31.5" customHeight="1" thickBot="1">
      <c r="A27" s="181" t="s">
        <v>112</v>
      </c>
      <c r="B27" s="181"/>
      <c r="C27" s="126" t="s">
        <v>20</v>
      </c>
      <c r="D27" s="115">
        <v>4584542</v>
      </c>
      <c r="E27" s="115">
        <v>4670079</v>
      </c>
      <c r="F27" s="127" t="str">
        <f>D8&amp;F26</f>
        <v>2024年度の
間接経費率は</v>
      </c>
      <c r="G27" s="128">
        <f>(ROUNDUP(D27/D26,3))*100</f>
        <v>30</v>
      </c>
      <c r="H27" s="129" t="s">
        <v>90</v>
      </c>
      <c r="I27" s="130" t="s">
        <v>91</v>
      </c>
      <c r="J27" s="131" t="str">
        <f>E8&amp;F26</f>
        <v>2025年度の
間接経費率は</v>
      </c>
      <c r="K27" s="128">
        <f>(ROUNDUP(E27/E26,3))*100</f>
        <v>30</v>
      </c>
      <c r="L27" s="132" t="s">
        <v>93</v>
      </c>
      <c r="M27" s="133" t="s">
        <v>92</v>
      </c>
    </row>
    <row r="28" spans="1:13" ht="21.75" customHeight="1">
      <c r="A28" s="181" t="s">
        <v>10</v>
      </c>
      <c r="B28" s="181"/>
      <c r="C28" s="181"/>
      <c r="D28" s="134">
        <f>D26+D27</f>
        <v>19870000</v>
      </c>
      <c r="E28" s="134">
        <f>E26+E27</f>
        <v>20260000</v>
      </c>
      <c r="F28" s="135"/>
      <c r="G28" s="136" t="s">
        <v>111</v>
      </c>
      <c r="H28" s="137"/>
      <c r="K28" s="136" t="s">
        <v>111</v>
      </c>
    </row>
    <row r="30" spans="1:13" ht="24">
      <c r="D30" s="151" t="s">
        <v>107</v>
      </c>
      <c r="E30" s="151" t="s">
        <v>114</v>
      </c>
    </row>
    <row r="31" spans="1:13">
      <c r="D31" s="152">
        <f>ROUNDUP(D12/D26,3)</f>
        <v>2.4E-2</v>
      </c>
      <c r="E31" s="152">
        <f>ROUNDUP(E12/E26,3)</f>
        <v>2.3E-2</v>
      </c>
    </row>
    <row r="32" spans="1:13" ht="33" customHeight="1">
      <c r="D32" s="176" t="s">
        <v>109</v>
      </c>
      <c r="E32" s="176"/>
    </row>
    <row r="33" spans="4:5" ht="24">
      <c r="D33" s="151" t="s">
        <v>108</v>
      </c>
      <c r="E33" s="151" t="s">
        <v>115</v>
      </c>
    </row>
    <row r="34" spans="4:5">
      <c r="D34" s="152">
        <f>ROUNDUP(D23/D26,3)</f>
        <v>1E-3</v>
      </c>
      <c r="E34" s="152">
        <f>ROUNDUP(E23/E26,3)</f>
        <v>1E-3</v>
      </c>
    </row>
    <row r="35" spans="4:5" ht="37.5" customHeight="1">
      <c r="D35" s="177" t="s">
        <v>110</v>
      </c>
      <c r="E35" s="177"/>
    </row>
  </sheetData>
  <sheetProtection password="ED69" sheet="1" selectLockedCells="1"/>
  <mergeCells count="19">
    <mergeCell ref="A6:B6"/>
    <mergeCell ref="C6:E6"/>
    <mergeCell ref="A3:B3"/>
    <mergeCell ref="A4:B4"/>
    <mergeCell ref="A5:B5"/>
    <mergeCell ref="C3:E3"/>
    <mergeCell ref="C4:E4"/>
    <mergeCell ref="C5:E5"/>
    <mergeCell ref="A8:C8"/>
    <mergeCell ref="A9:A26"/>
    <mergeCell ref="B9:B10"/>
    <mergeCell ref="B11:B13"/>
    <mergeCell ref="B14:B17"/>
    <mergeCell ref="B26:C26"/>
    <mergeCell ref="D32:E32"/>
    <mergeCell ref="D35:E35"/>
    <mergeCell ref="B18:B25"/>
    <mergeCell ref="A28:C28"/>
    <mergeCell ref="A27:B27"/>
  </mergeCells>
  <phoneticPr fontId="12"/>
  <dataValidations count="4">
    <dataValidation type="whole" imeMode="disabled" allowBlank="1" showInputMessage="1" showErrorMessage="1" sqref="C6:E6">
      <formula1>0</formula1>
      <formula2>9999999999</formula2>
    </dataValidation>
    <dataValidation type="custom" allowBlank="1" showInputMessage="1" showErrorMessage="1" errorTitle="無効" error="半角英数字か記号（-、Ⅱ）で入力してください。" sqref="C3:E3">
      <formula1>AND(COUNT(INDEX(FIND(MID(UPPER(C3)&amp;REPT("*",10),ROW($1:$10),1),"ABCDEFGHIJKLMNOPQRSTUVWXYZⅡ-1234567890"),))=LEN(C3))</formula1>
    </dataValidation>
    <dataValidation type="custom" allowBlank="1" showInputMessage="1" showErrorMessage="1" errorTitle="無効" error="半角英数字か記号（-、Ⅱ、(、)）で入力してください。" sqref="C4:E4">
      <formula1>AND(COUNT(INDEX(FIND(MID(UPPER(C4)&amp;REPT("*",20),ROW($1:$20),1),"ABCDEFGHIJKLMNOPQRSTUVWXYZⅡ-()1234567890"),))=LEN(C4))</formula1>
    </dataValidation>
    <dataValidation type="whole" operator="greaterThanOrEqual" allowBlank="1" showInputMessage="1" showErrorMessage="1" sqref="D27:E27 E9:E25">
      <formula1>0</formula1>
    </dataValidation>
  </dataValidations>
  <pageMargins left="0.70866141732283472" right="0.70866141732283472" top="0.74803149606299213" bottom="0.74803149606299213" header="0.31496062992125984" footer="0.31496062992125984"/>
  <pageSetup paperSize="9" orientation="portrait" r:id="rId1"/>
  <colBreaks count="1" manualBreakCount="1">
    <brk id="5" max="2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view="pageBreakPreview" zoomScaleNormal="100" zoomScaleSheetLayoutView="100" workbookViewId="0">
      <selection activeCell="C10" sqref="C10"/>
    </sheetView>
  </sheetViews>
  <sheetFormatPr defaultRowHeight="13.5"/>
  <cols>
    <col min="1" max="1" width="26.125" style="92" bestFit="1" customWidth="1"/>
    <col min="2" max="2" width="36.125" style="92" bestFit="1" customWidth="1"/>
    <col min="3" max="3" width="13.75" style="92" customWidth="1"/>
    <col min="4" max="4" width="14.375" style="92" customWidth="1"/>
    <col min="5" max="6" width="9" style="92"/>
    <col min="7" max="7" width="20.875" style="92" customWidth="1"/>
    <col min="8" max="8" width="14" style="92" customWidth="1"/>
    <col min="9" max="16384" width="9" style="92"/>
  </cols>
  <sheetData>
    <row r="1" spans="1:8" ht="14.25">
      <c r="A1" s="89" t="s">
        <v>27</v>
      </c>
      <c r="B1" s="89"/>
      <c r="C1" s="90"/>
      <c r="D1" s="89"/>
      <c r="E1" s="89"/>
      <c r="F1" s="89"/>
      <c r="G1" s="89"/>
      <c r="H1" s="91"/>
    </row>
    <row r="2" spans="1:8" ht="15" thickBot="1">
      <c r="A2" s="89" t="s">
        <v>28</v>
      </c>
      <c r="B2" s="89"/>
      <c r="C2" s="90"/>
      <c r="D2" s="89"/>
      <c r="E2" s="89"/>
      <c r="F2" s="89"/>
      <c r="G2" s="89"/>
      <c r="H2" s="93" t="s">
        <v>29</v>
      </c>
    </row>
    <row r="3" spans="1:8" ht="14.25" customHeight="1">
      <c r="A3" s="195" t="s">
        <v>30</v>
      </c>
      <c r="B3" s="197" t="s">
        <v>31</v>
      </c>
      <c r="C3" s="199" t="s">
        <v>38</v>
      </c>
      <c r="D3" s="201" t="s">
        <v>32</v>
      </c>
      <c r="E3" s="201"/>
      <c r="F3" s="201"/>
      <c r="G3" s="202" t="s">
        <v>33</v>
      </c>
      <c r="H3" s="190" t="s">
        <v>34</v>
      </c>
    </row>
    <row r="4" spans="1:8" ht="14.25">
      <c r="A4" s="196"/>
      <c r="B4" s="198"/>
      <c r="C4" s="200"/>
      <c r="D4" s="94" t="s">
        <v>35</v>
      </c>
      <c r="E4" s="192" t="s">
        <v>36</v>
      </c>
      <c r="F4" s="192"/>
      <c r="G4" s="203"/>
      <c r="H4" s="191"/>
    </row>
    <row r="5" spans="1:8" ht="14.25">
      <c r="A5" s="56" t="s">
        <v>124</v>
      </c>
      <c r="B5" s="7" t="s">
        <v>125</v>
      </c>
      <c r="C5" s="57" t="s">
        <v>1</v>
      </c>
      <c r="D5" s="58">
        <v>3780000</v>
      </c>
      <c r="E5" s="9">
        <v>1</v>
      </c>
      <c r="F5" s="10" t="s">
        <v>122</v>
      </c>
      <c r="G5" s="11" t="s">
        <v>134</v>
      </c>
      <c r="H5" s="95">
        <f t="shared" ref="H5:H38" si="0">ROUNDDOWN(D5*E5,0)</f>
        <v>3780000</v>
      </c>
    </row>
    <row r="6" spans="1:8" ht="14.25">
      <c r="A6" s="56" t="s">
        <v>126</v>
      </c>
      <c r="B6" s="7" t="s">
        <v>127</v>
      </c>
      <c r="C6" s="57" t="s">
        <v>2</v>
      </c>
      <c r="D6" s="8">
        <v>2470000</v>
      </c>
      <c r="E6" s="9">
        <v>1</v>
      </c>
      <c r="F6" s="10" t="s">
        <v>123</v>
      </c>
      <c r="G6" s="11" t="s">
        <v>135</v>
      </c>
      <c r="H6" s="95">
        <f t="shared" si="0"/>
        <v>2470000</v>
      </c>
    </row>
    <row r="7" spans="1:8" ht="14.25">
      <c r="A7" s="6" t="s">
        <v>128</v>
      </c>
      <c r="B7" s="7" t="s">
        <v>129</v>
      </c>
      <c r="C7" s="57" t="s">
        <v>1</v>
      </c>
      <c r="D7" s="8">
        <v>1100000</v>
      </c>
      <c r="E7" s="9">
        <v>1</v>
      </c>
      <c r="F7" s="10" t="s">
        <v>132</v>
      </c>
      <c r="G7" s="11" t="s">
        <v>136</v>
      </c>
      <c r="H7" s="95">
        <f t="shared" si="0"/>
        <v>1100000</v>
      </c>
    </row>
    <row r="8" spans="1:8" ht="14.25">
      <c r="A8" s="6" t="s">
        <v>130</v>
      </c>
      <c r="B8" s="7" t="s">
        <v>131</v>
      </c>
      <c r="C8" s="57" t="s">
        <v>2</v>
      </c>
      <c r="D8" s="8">
        <v>3900</v>
      </c>
      <c r="E8" s="9">
        <v>1</v>
      </c>
      <c r="F8" s="10" t="s">
        <v>133</v>
      </c>
      <c r="G8" s="11" t="s">
        <v>134</v>
      </c>
      <c r="H8" s="95">
        <f t="shared" si="0"/>
        <v>3900</v>
      </c>
    </row>
    <row r="9" spans="1:8" ht="14.25">
      <c r="A9" s="6"/>
      <c r="B9" s="7"/>
      <c r="C9" s="57"/>
      <c r="D9" s="8"/>
      <c r="E9" s="9"/>
      <c r="F9" s="10"/>
      <c r="G9" s="11"/>
      <c r="H9" s="95">
        <f t="shared" si="0"/>
        <v>0</v>
      </c>
    </row>
    <row r="10" spans="1:8" ht="14.25">
      <c r="A10" s="6"/>
      <c r="B10" s="7"/>
      <c r="C10" s="57"/>
      <c r="D10" s="8"/>
      <c r="E10" s="9"/>
      <c r="F10" s="10"/>
      <c r="G10" s="11"/>
      <c r="H10" s="95">
        <f t="shared" si="0"/>
        <v>0</v>
      </c>
    </row>
    <row r="11" spans="1:8" ht="14.25">
      <c r="A11" s="6"/>
      <c r="B11" s="7"/>
      <c r="C11" s="57"/>
      <c r="D11" s="8"/>
      <c r="E11" s="9"/>
      <c r="F11" s="10"/>
      <c r="G11" s="11"/>
      <c r="H11" s="95">
        <f t="shared" ref="H11:H19" si="1">ROUNDDOWN(D11*E11,0)</f>
        <v>0</v>
      </c>
    </row>
    <row r="12" spans="1:8" ht="14.25">
      <c r="A12" s="6"/>
      <c r="B12" s="7"/>
      <c r="C12" s="57"/>
      <c r="D12" s="8"/>
      <c r="E12" s="9"/>
      <c r="F12" s="10"/>
      <c r="G12" s="11"/>
      <c r="H12" s="95">
        <f t="shared" si="1"/>
        <v>0</v>
      </c>
    </row>
    <row r="13" spans="1:8" ht="14.25">
      <c r="A13" s="6"/>
      <c r="B13" s="7"/>
      <c r="C13" s="57"/>
      <c r="D13" s="8"/>
      <c r="E13" s="9"/>
      <c r="F13" s="10"/>
      <c r="G13" s="11"/>
      <c r="H13" s="95">
        <f t="shared" ref="H13:H17" si="2">ROUNDDOWN(D13*E13,0)</f>
        <v>0</v>
      </c>
    </row>
    <row r="14" spans="1:8" ht="14.25">
      <c r="A14" s="6"/>
      <c r="B14" s="7"/>
      <c r="C14" s="57"/>
      <c r="D14" s="8"/>
      <c r="E14" s="9"/>
      <c r="F14" s="10"/>
      <c r="G14" s="11"/>
      <c r="H14" s="95">
        <f t="shared" si="2"/>
        <v>0</v>
      </c>
    </row>
    <row r="15" spans="1:8" ht="14.25">
      <c r="A15" s="6"/>
      <c r="B15" s="7"/>
      <c r="C15" s="57"/>
      <c r="D15" s="8"/>
      <c r="E15" s="9"/>
      <c r="F15" s="10"/>
      <c r="G15" s="11"/>
      <c r="H15" s="95">
        <f t="shared" si="2"/>
        <v>0</v>
      </c>
    </row>
    <row r="16" spans="1:8" ht="14.25">
      <c r="A16" s="6"/>
      <c r="B16" s="7"/>
      <c r="C16" s="57"/>
      <c r="D16" s="8"/>
      <c r="E16" s="9"/>
      <c r="F16" s="10"/>
      <c r="G16" s="11"/>
      <c r="H16" s="95">
        <f t="shared" si="2"/>
        <v>0</v>
      </c>
    </row>
    <row r="17" spans="1:8" ht="14.25">
      <c r="A17" s="6"/>
      <c r="B17" s="7"/>
      <c r="C17" s="57"/>
      <c r="D17" s="8"/>
      <c r="E17" s="9"/>
      <c r="F17" s="10"/>
      <c r="G17" s="11"/>
      <c r="H17" s="95">
        <f t="shared" si="2"/>
        <v>0</v>
      </c>
    </row>
    <row r="18" spans="1:8" ht="14.25">
      <c r="A18" s="6"/>
      <c r="B18" s="7"/>
      <c r="C18" s="57"/>
      <c r="D18" s="8"/>
      <c r="E18" s="9"/>
      <c r="F18" s="10"/>
      <c r="G18" s="11"/>
      <c r="H18" s="95">
        <f t="shared" si="1"/>
        <v>0</v>
      </c>
    </row>
    <row r="19" spans="1:8" ht="14.25">
      <c r="A19" s="6"/>
      <c r="B19" s="7"/>
      <c r="C19" s="57"/>
      <c r="D19" s="8"/>
      <c r="E19" s="9"/>
      <c r="F19" s="10"/>
      <c r="G19" s="11"/>
      <c r="H19" s="95">
        <f t="shared" si="1"/>
        <v>0</v>
      </c>
    </row>
    <row r="20" spans="1:8" ht="14.25">
      <c r="A20" s="6"/>
      <c r="B20" s="7"/>
      <c r="C20" s="57"/>
      <c r="D20" s="8"/>
      <c r="E20" s="9"/>
      <c r="F20" s="10"/>
      <c r="G20" s="11"/>
      <c r="H20" s="95">
        <f t="shared" si="0"/>
        <v>0</v>
      </c>
    </row>
    <row r="21" spans="1:8" ht="14.25">
      <c r="A21" s="6"/>
      <c r="B21" s="7"/>
      <c r="C21" s="57"/>
      <c r="D21" s="8"/>
      <c r="E21" s="9"/>
      <c r="F21" s="10"/>
      <c r="G21" s="11"/>
      <c r="H21" s="95">
        <f t="shared" si="0"/>
        <v>0</v>
      </c>
    </row>
    <row r="22" spans="1:8" ht="14.25">
      <c r="A22" s="6"/>
      <c r="B22" s="7"/>
      <c r="C22" s="57"/>
      <c r="D22" s="8"/>
      <c r="E22" s="9"/>
      <c r="F22" s="10"/>
      <c r="G22" s="11"/>
      <c r="H22" s="95">
        <f t="shared" si="0"/>
        <v>0</v>
      </c>
    </row>
    <row r="23" spans="1:8" ht="14.25">
      <c r="A23" s="6"/>
      <c r="B23" s="7"/>
      <c r="C23" s="57"/>
      <c r="D23" s="8"/>
      <c r="E23" s="9"/>
      <c r="F23" s="10"/>
      <c r="G23" s="11"/>
      <c r="H23" s="95">
        <f t="shared" si="0"/>
        <v>0</v>
      </c>
    </row>
    <row r="24" spans="1:8" ht="14.25">
      <c r="A24" s="6"/>
      <c r="B24" s="7"/>
      <c r="C24" s="57"/>
      <c r="D24" s="8"/>
      <c r="E24" s="9"/>
      <c r="F24" s="10"/>
      <c r="G24" s="11"/>
      <c r="H24" s="95">
        <f t="shared" si="0"/>
        <v>0</v>
      </c>
    </row>
    <row r="25" spans="1:8" ht="14.25">
      <c r="A25" s="6"/>
      <c r="B25" s="7"/>
      <c r="C25" s="57"/>
      <c r="D25" s="8"/>
      <c r="E25" s="9"/>
      <c r="F25" s="10"/>
      <c r="G25" s="11"/>
      <c r="H25" s="95">
        <f t="shared" si="0"/>
        <v>0</v>
      </c>
    </row>
    <row r="26" spans="1:8" ht="14.25">
      <c r="A26" s="6"/>
      <c r="B26" s="7"/>
      <c r="C26" s="57"/>
      <c r="D26" s="8"/>
      <c r="E26" s="9"/>
      <c r="F26" s="10"/>
      <c r="G26" s="11"/>
      <c r="H26" s="95">
        <f t="shared" si="0"/>
        <v>0</v>
      </c>
    </row>
    <row r="27" spans="1:8" ht="14.25">
      <c r="A27" s="6"/>
      <c r="B27" s="7"/>
      <c r="C27" s="57"/>
      <c r="D27" s="8"/>
      <c r="E27" s="9"/>
      <c r="F27" s="10"/>
      <c r="G27" s="11"/>
      <c r="H27" s="95">
        <f t="shared" si="0"/>
        <v>0</v>
      </c>
    </row>
    <row r="28" spans="1:8" ht="14.25">
      <c r="A28" s="6"/>
      <c r="B28" s="7"/>
      <c r="C28" s="57"/>
      <c r="D28" s="8"/>
      <c r="E28" s="9"/>
      <c r="F28" s="10"/>
      <c r="G28" s="11"/>
      <c r="H28" s="95">
        <f t="shared" si="0"/>
        <v>0</v>
      </c>
    </row>
    <row r="29" spans="1:8" ht="14.25">
      <c r="A29" s="6"/>
      <c r="B29" s="7"/>
      <c r="C29" s="57"/>
      <c r="D29" s="8"/>
      <c r="E29" s="9"/>
      <c r="F29" s="10"/>
      <c r="G29" s="11"/>
      <c r="H29" s="95">
        <f t="shared" si="0"/>
        <v>0</v>
      </c>
    </row>
    <row r="30" spans="1:8" ht="14.25">
      <c r="A30" s="6"/>
      <c r="B30" s="7"/>
      <c r="C30" s="57"/>
      <c r="D30" s="8"/>
      <c r="E30" s="9"/>
      <c r="F30" s="10"/>
      <c r="G30" s="11"/>
      <c r="H30" s="95">
        <f t="shared" si="0"/>
        <v>0</v>
      </c>
    </row>
    <row r="31" spans="1:8" ht="14.25">
      <c r="A31" s="6"/>
      <c r="B31" s="7"/>
      <c r="C31" s="57"/>
      <c r="D31" s="8"/>
      <c r="E31" s="9"/>
      <c r="F31" s="10"/>
      <c r="G31" s="11"/>
      <c r="H31" s="95">
        <f t="shared" si="0"/>
        <v>0</v>
      </c>
    </row>
    <row r="32" spans="1:8" ht="14.25">
      <c r="A32" s="6"/>
      <c r="B32" s="7"/>
      <c r="C32" s="57"/>
      <c r="D32" s="8"/>
      <c r="E32" s="9"/>
      <c r="F32" s="10"/>
      <c r="G32" s="11"/>
      <c r="H32" s="95">
        <f t="shared" si="0"/>
        <v>0</v>
      </c>
    </row>
    <row r="33" spans="1:9" ht="14.25">
      <c r="A33" s="6"/>
      <c r="B33" s="7"/>
      <c r="C33" s="57"/>
      <c r="D33" s="8"/>
      <c r="E33" s="9"/>
      <c r="F33" s="10"/>
      <c r="G33" s="11"/>
      <c r="H33" s="95">
        <f t="shared" si="0"/>
        <v>0</v>
      </c>
    </row>
    <row r="34" spans="1:9" ht="14.25">
      <c r="A34" s="6"/>
      <c r="B34" s="7"/>
      <c r="C34" s="57"/>
      <c r="D34" s="8"/>
      <c r="E34" s="9"/>
      <c r="F34" s="10"/>
      <c r="G34" s="11"/>
      <c r="H34" s="95">
        <f t="shared" si="0"/>
        <v>0</v>
      </c>
    </row>
    <row r="35" spans="1:9" ht="14.25">
      <c r="A35" s="6"/>
      <c r="B35" s="7"/>
      <c r="C35" s="57"/>
      <c r="D35" s="8"/>
      <c r="E35" s="9"/>
      <c r="F35" s="10"/>
      <c r="G35" s="11"/>
      <c r="H35" s="95">
        <f t="shared" si="0"/>
        <v>0</v>
      </c>
    </row>
    <row r="36" spans="1:9" ht="14.25">
      <c r="A36" s="6"/>
      <c r="B36" s="12"/>
      <c r="C36" s="57"/>
      <c r="D36" s="8"/>
      <c r="E36" s="9"/>
      <c r="F36" s="10"/>
      <c r="G36" s="11"/>
      <c r="H36" s="95">
        <f t="shared" si="0"/>
        <v>0</v>
      </c>
    </row>
    <row r="37" spans="1:9" ht="14.25">
      <c r="A37" s="13"/>
      <c r="B37" s="14"/>
      <c r="C37" s="57"/>
      <c r="D37" s="8"/>
      <c r="E37" s="9"/>
      <c r="F37" s="10"/>
      <c r="G37" s="11"/>
      <c r="H37" s="95">
        <f t="shared" si="0"/>
        <v>0</v>
      </c>
    </row>
    <row r="38" spans="1:9" ht="15" thickBot="1">
      <c r="A38" s="13"/>
      <c r="B38" s="14"/>
      <c r="C38" s="57"/>
      <c r="D38" s="15"/>
      <c r="E38" s="16"/>
      <c r="F38" s="10"/>
      <c r="G38" s="11"/>
      <c r="H38" s="96">
        <f t="shared" si="0"/>
        <v>0</v>
      </c>
    </row>
    <row r="39" spans="1:9" ht="15" thickBot="1">
      <c r="A39" s="193" t="s">
        <v>37</v>
      </c>
      <c r="B39" s="194"/>
      <c r="C39" s="194"/>
      <c r="D39" s="194"/>
      <c r="E39" s="194"/>
      <c r="F39" s="194"/>
      <c r="G39" s="194"/>
      <c r="H39" s="97">
        <f>SUM(H5:H38)</f>
        <v>7353900</v>
      </c>
    </row>
    <row r="40" spans="1:9" ht="14.25">
      <c r="A40" s="98"/>
      <c r="B40" s="98"/>
      <c r="C40" s="98"/>
      <c r="D40" s="99"/>
      <c r="E40" s="100"/>
      <c r="F40" s="100"/>
      <c r="G40" s="100"/>
      <c r="H40" s="101"/>
    </row>
    <row r="41" spans="1:9">
      <c r="G41" s="92" t="s">
        <v>39</v>
      </c>
      <c r="H41" s="102">
        <f>SUMIF(C5:C38,"設備備品費",H5:H38)</f>
        <v>4880000</v>
      </c>
    </row>
    <row r="42" spans="1:9">
      <c r="G42" s="92" t="s">
        <v>40</v>
      </c>
      <c r="H42" s="102">
        <f>SUMIF(C5:C38,"消耗品費",H5:H38)</f>
        <v>2473900</v>
      </c>
    </row>
    <row r="43" spans="1:9">
      <c r="G43" s="103" t="s">
        <v>41</v>
      </c>
      <c r="H43" s="102">
        <f>SUMIF(G5:G38,"不課税",H5:H38)</f>
        <v>2470000</v>
      </c>
      <c r="I43" s="104" t="s">
        <v>81</v>
      </c>
    </row>
    <row r="44" spans="1:9">
      <c r="G44" s="174" t="s">
        <v>41</v>
      </c>
      <c r="H44" s="171">
        <f>SUMIF(G5:G38,"不課税（インボイス経過措置適用）",H5:H38)</f>
        <v>1100000</v>
      </c>
      <c r="I44" s="104" t="s">
        <v>117</v>
      </c>
    </row>
    <row r="45" spans="1:9">
      <c r="G45" s="174" t="s">
        <v>195</v>
      </c>
    </row>
  </sheetData>
  <sheetProtection password="ED69" sheet="1" formatRows="0" selectLockedCells="1"/>
  <mergeCells count="8">
    <mergeCell ref="H3:H4"/>
    <mergeCell ref="E4:F4"/>
    <mergeCell ref="A39:G39"/>
    <mergeCell ref="A3:A4"/>
    <mergeCell ref="B3:B4"/>
    <mergeCell ref="C3:C4"/>
    <mergeCell ref="D3:F3"/>
    <mergeCell ref="G3:G4"/>
  </mergeCells>
  <phoneticPr fontId="12"/>
  <dataValidations count="5">
    <dataValidation type="list" allowBlank="1" showInputMessage="1" showErrorMessage="1" errorTitle="プルダウン" error="プルダウンから選択してください。" sqref="F5:F38">
      <formula1>"選択してください,個,点,台,式,件"</formula1>
    </dataValidation>
    <dataValidation type="list" allowBlank="1" showInputMessage="1" showErrorMessage="1" errorTitle="プルダウン" error="プルダウンから選択してください。" sqref="C5:C38">
      <formula1>",設備備品費,消耗品費,"</formula1>
    </dataValidation>
    <dataValidation type="list" allowBlank="1" showInputMessage="1" showErrorMessage="1" errorTitle="プルダウン" error="プルダウンから選択してください。" sqref="G5:G38">
      <formula1>"税込（課税）,不課税,不課税（インボイス経過措置適用）"</formula1>
    </dataValidation>
    <dataValidation imeMode="disabled" allowBlank="1" showInputMessage="1" showErrorMessage="1" sqref="E5:E38"/>
    <dataValidation type="whole" imeMode="disabled" operator="greaterThanOrEqual" allowBlank="1" showInputMessage="1" showErrorMessage="1" sqref="D5:D8 D9:D38">
      <formula1>0</formula1>
    </dataValidation>
  </dataValidations>
  <pageMargins left="0.70866141732283472" right="0.70866141732283472" top="0.74803149606299213" bottom="0.74803149606299213" header="0.31496062992125984" footer="0.31496062992125984"/>
  <pageSetup paperSize="9" scale="84" orientation="landscape" r:id="rId1"/>
  <colBreaks count="1" manualBreakCount="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view="pageBreakPreview" zoomScaleNormal="100" zoomScaleSheetLayoutView="100" workbookViewId="0">
      <selection activeCell="D5" sqref="D5:G28"/>
    </sheetView>
  </sheetViews>
  <sheetFormatPr defaultRowHeight="13.5"/>
  <cols>
    <col min="1" max="1" width="25.25" style="1" customWidth="1"/>
    <col min="2" max="2" width="18.5" style="1" customWidth="1"/>
    <col min="3" max="3" width="13.875" style="1" bestFit="1" customWidth="1"/>
    <col min="4" max="4" width="8.5" style="1" bestFit="1" customWidth="1"/>
    <col min="5" max="8" width="9" style="1"/>
    <col min="9" max="9" width="10.75" style="1" customWidth="1"/>
    <col min="10" max="10" width="12" style="1" bestFit="1" customWidth="1"/>
    <col min="11" max="11" width="10.25" style="1" bestFit="1" customWidth="1"/>
    <col min="12" max="16384" width="9" style="1"/>
  </cols>
  <sheetData>
    <row r="1" spans="1:11" ht="14.25">
      <c r="A1" s="2" t="s">
        <v>51</v>
      </c>
      <c r="B1" s="2"/>
      <c r="C1" s="2"/>
      <c r="D1" s="2"/>
      <c r="E1" s="2"/>
      <c r="F1" s="2"/>
      <c r="G1" s="2"/>
      <c r="H1" s="2"/>
      <c r="I1" s="3"/>
      <c r="J1" s="4"/>
    </row>
    <row r="2" spans="1:11" ht="15" thickBot="1">
      <c r="A2" s="2" t="s">
        <v>52</v>
      </c>
      <c r="B2" s="2"/>
      <c r="C2" s="3"/>
      <c r="D2" s="3"/>
      <c r="E2" s="3"/>
      <c r="F2" s="3"/>
      <c r="G2" s="3"/>
      <c r="H2" s="3"/>
      <c r="I2" s="3"/>
      <c r="J2" s="5" t="s">
        <v>29</v>
      </c>
    </row>
    <row r="3" spans="1:11" ht="21" customHeight="1">
      <c r="A3" s="210" t="s">
        <v>75</v>
      </c>
      <c r="B3" s="217" t="s">
        <v>99</v>
      </c>
      <c r="C3" s="212" t="s">
        <v>53</v>
      </c>
      <c r="D3" s="214" t="s">
        <v>32</v>
      </c>
      <c r="E3" s="214"/>
      <c r="F3" s="214"/>
      <c r="G3" s="214"/>
      <c r="H3" s="214"/>
      <c r="I3" s="215" t="s">
        <v>54</v>
      </c>
      <c r="J3" s="208" t="s">
        <v>34</v>
      </c>
    </row>
    <row r="4" spans="1:11" ht="21" customHeight="1" thickBot="1">
      <c r="A4" s="211"/>
      <c r="B4" s="218"/>
      <c r="C4" s="213"/>
      <c r="D4" s="18" t="s">
        <v>55</v>
      </c>
      <c r="E4" s="18" t="s">
        <v>56</v>
      </c>
      <c r="F4" s="18" t="s">
        <v>82</v>
      </c>
      <c r="G4" s="22" t="s">
        <v>57</v>
      </c>
      <c r="H4" s="23" t="s">
        <v>58</v>
      </c>
      <c r="I4" s="216"/>
      <c r="J4" s="209"/>
    </row>
    <row r="5" spans="1:11" ht="14.25">
      <c r="A5" s="61" t="s">
        <v>137</v>
      </c>
      <c r="B5" s="62" t="s">
        <v>4</v>
      </c>
      <c r="C5" s="62" t="s">
        <v>141</v>
      </c>
      <c r="D5" s="66">
        <v>310200</v>
      </c>
      <c r="E5" s="66">
        <v>10</v>
      </c>
      <c r="F5" s="66">
        <v>100000</v>
      </c>
      <c r="G5" s="66">
        <v>300000</v>
      </c>
      <c r="H5" s="84">
        <v>0.2</v>
      </c>
      <c r="I5" s="67" t="s">
        <v>146</v>
      </c>
      <c r="J5" s="59">
        <f t="shared" ref="J5" si="0">ROUNDDOWN((D5*E5+F5+G5)*H5,0)</f>
        <v>700400</v>
      </c>
    </row>
    <row r="6" spans="1:11" ht="14.25">
      <c r="A6" s="68" t="s">
        <v>138</v>
      </c>
      <c r="B6" s="145" t="s">
        <v>145</v>
      </c>
      <c r="C6" s="47" t="s">
        <v>142</v>
      </c>
      <c r="D6" s="25">
        <v>293317</v>
      </c>
      <c r="E6" s="25">
        <v>12</v>
      </c>
      <c r="F6" s="25">
        <v>30000</v>
      </c>
      <c r="G6" s="25">
        <v>0</v>
      </c>
      <c r="H6" s="85">
        <v>0.1</v>
      </c>
      <c r="I6" s="26" t="s">
        <v>146</v>
      </c>
      <c r="J6" s="59">
        <f>ROUNDDOWN((D6*E6+F6+G6)*H6,0)</f>
        <v>354980</v>
      </c>
    </row>
    <row r="7" spans="1:11" ht="14.25">
      <c r="A7" s="24" t="s">
        <v>139</v>
      </c>
      <c r="B7" s="47" t="s">
        <v>4</v>
      </c>
      <c r="C7" s="47" t="s">
        <v>143</v>
      </c>
      <c r="D7" s="25">
        <v>250000</v>
      </c>
      <c r="E7" s="25">
        <v>12</v>
      </c>
      <c r="F7" s="25">
        <v>0</v>
      </c>
      <c r="G7" s="25">
        <v>0</v>
      </c>
      <c r="H7" s="85">
        <v>1</v>
      </c>
      <c r="I7" s="26" t="s">
        <v>146</v>
      </c>
      <c r="J7" s="59">
        <f t="shared" ref="J7:J28" si="1">ROUNDDOWN((D7*E7+F7+G7)*H7,0)</f>
        <v>3000000</v>
      </c>
    </row>
    <row r="8" spans="1:11" ht="14.25">
      <c r="A8" s="24" t="s">
        <v>140</v>
      </c>
      <c r="B8" s="47" t="s">
        <v>4</v>
      </c>
      <c r="C8" s="47" t="s">
        <v>144</v>
      </c>
      <c r="D8" s="25">
        <v>150000</v>
      </c>
      <c r="E8" s="25">
        <v>12</v>
      </c>
      <c r="F8" s="25">
        <v>120000</v>
      </c>
      <c r="G8" s="25">
        <v>0</v>
      </c>
      <c r="H8" s="85">
        <v>0.3</v>
      </c>
      <c r="I8" s="26" t="s">
        <v>147</v>
      </c>
      <c r="J8" s="59">
        <f t="shared" si="1"/>
        <v>576000</v>
      </c>
    </row>
    <row r="9" spans="1:11" ht="14.25">
      <c r="A9" s="24"/>
      <c r="B9" s="47"/>
      <c r="C9" s="47"/>
      <c r="D9" s="25"/>
      <c r="E9" s="25"/>
      <c r="F9" s="25"/>
      <c r="G9" s="25"/>
      <c r="H9" s="85"/>
      <c r="I9" s="26"/>
      <c r="J9" s="59">
        <f t="shared" si="1"/>
        <v>0</v>
      </c>
    </row>
    <row r="10" spans="1:11" ht="14.25">
      <c r="A10" s="24"/>
      <c r="B10" s="47"/>
      <c r="C10" s="47"/>
      <c r="D10" s="25"/>
      <c r="E10" s="25"/>
      <c r="F10" s="25"/>
      <c r="G10" s="25"/>
      <c r="H10" s="85"/>
      <c r="I10" s="26"/>
      <c r="J10" s="59">
        <f t="shared" si="1"/>
        <v>0</v>
      </c>
    </row>
    <row r="11" spans="1:11" ht="14.25">
      <c r="A11" s="24"/>
      <c r="B11" s="47"/>
      <c r="C11" s="47"/>
      <c r="D11" s="25"/>
      <c r="E11" s="25"/>
      <c r="F11" s="25"/>
      <c r="G11" s="25"/>
      <c r="H11" s="85"/>
      <c r="I11" s="26"/>
      <c r="J11" s="59">
        <f t="shared" si="1"/>
        <v>0</v>
      </c>
    </row>
    <row r="12" spans="1:11" ht="14.25">
      <c r="A12" s="24"/>
      <c r="B12" s="47"/>
      <c r="C12" s="47"/>
      <c r="D12" s="25"/>
      <c r="E12" s="25"/>
      <c r="F12" s="25"/>
      <c r="G12" s="25"/>
      <c r="H12" s="85"/>
      <c r="I12" s="26"/>
      <c r="J12" s="59">
        <f t="shared" si="1"/>
        <v>0</v>
      </c>
      <c r="K12" s="87"/>
    </row>
    <row r="13" spans="1:11" ht="14.25">
      <c r="A13" s="24"/>
      <c r="B13" s="47"/>
      <c r="C13" s="47"/>
      <c r="D13" s="25"/>
      <c r="E13" s="25"/>
      <c r="F13" s="25"/>
      <c r="G13" s="25"/>
      <c r="H13" s="85"/>
      <c r="I13" s="26"/>
      <c r="J13" s="59">
        <f t="shared" ref="J13:J15" si="2">ROUNDDOWN((D13*E13+F13+G13)*H13,0)</f>
        <v>0</v>
      </c>
    </row>
    <row r="14" spans="1:11" ht="14.25">
      <c r="A14" s="24"/>
      <c r="B14" s="47"/>
      <c r="C14" s="47"/>
      <c r="D14" s="25"/>
      <c r="E14" s="25"/>
      <c r="F14" s="25"/>
      <c r="G14" s="25"/>
      <c r="H14" s="85"/>
      <c r="I14" s="26"/>
      <c r="J14" s="59">
        <f t="shared" si="2"/>
        <v>0</v>
      </c>
    </row>
    <row r="15" spans="1:11" ht="14.25">
      <c r="A15" s="24"/>
      <c r="B15" s="47"/>
      <c r="C15" s="47"/>
      <c r="D15" s="25"/>
      <c r="E15" s="25"/>
      <c r="F15" s="25"/>
      <c r="G15" s="25"/>
      <c r="H15" s="85"/>
      <c r="I15" s="26"/>
      <c r="J15" s="59">
        <f t="shared" si="2"/>
        <v>0</v>
      </c>
    </row>
    <row r="16" spans="1:11" ht="14.25">
      <c r="A16" s="24"/>
      <c r="B16" s="47"/>
      <c r="C16" s="47"/>
      <c r="D16" s="25"/>
      <c r="E16" s="25"/>
      <c r="F16" s="25"/>
      <c r="G16" s="25"/>
      <c r="H16" s="85"/>
      <c r="I16" s="26"/>
      <c r="J16" s="59">
        <f t="shared" si="1"/>
        <v>0</v>
      </c>
    </row>
    <row r="17" spans="1:11" ht="14.25">
      <c r="A17" s="24"/>
      <c r="B17" s="47"/>
      <c r="C17" s="47"/>
      <c r="D17" s="25"/>
      <c r="E17" s="25"/>
      <c r="F17" s="25"/>
      <c r="G17" s="25"/>
      <c r="H17" s="85"/>
      <c r="I17" s="26"/>
      <c r="J17" s="59">
        <f t="shared" si="1"/>
        <v>0</v>
      </c>
    </row>
    <row r="18" spans="1:11" ht="14.25">
      <c r="A18" s="24"/>
      <c r="B18" s="47"/>
      <c r="C18" s="47"/>
      <c r="D18" s="25"/>
      <c r="E18" s="25"/>
      <c r="F18" s="25"/>
      <c r="G18" s="25"/>
      <c r="H18" s="85"/>
      <c r="I18" s="26"/>
      <c r="J18" s="59">
        <f t="shared" si="1"/>
        <v>0</v>
      </c>
    </row>
    <row r="19" spans="1:11" ht="14.25">
      <c r="A19" s="24"/>
      <c r="B19" s="47"/>
      <c r="C19" s="47"/>
      <c r="D19" s="25"/>
      <c r="E19" s="25"/>
      <c r="F19" s="25"/>
      <c r="G19" s="25"/>
      <c r="H19" s="85"/>
      <c r="I19" s="26"/>
      <c r="J19" s="59">
        <f t="shared" si="1"/>
        <v>0</v>
      </c>
    </row>
    <row r="20" spans="1:11" ht="14.25">
      <c r="A20" s="24"/>
      <c r="B20" s="47"/>
      <c r="C20" s="47"/>
      <c r="D20" s="25"/>
      <c r="E20" s="25"/>
      <c r="F20" s="25"/>
      <c r="G20" s="25"/>
      <c r="H20" s="85"/>
      <c r="I20" s="26"/>
      <c r="J20" s="59">
        <f t="shared" si="1"/>
        <v>0</v>
      </c>
    </row>
    <row r="21" spans="1:11" ht="14.25">
      <c r="A21" s="24"/>
      <c r="B21" s="47"/>
      <c r="C21" s="47"/>
      <c r="D21" s="25"/>
      <c r="E21" s="25"/>
      <c r="F21" s="25"/>
      <c r="G21" s="25"/>
      <c r="H21" s="85"/>
      <c r="I21" s="26"/>
      <c r="J21" s="59">
        <f t="shared" si="1"/>
        <v>0</v>
      </c>
    </row>
    <row r="22" spans="1:11" ht="14.25">
      <c r="A22" s="24"/>
      <c r="B22" s="47"/>
      <c r="C22" s="11"/>
      <c r="D22" s="25"/>
      <c r="E22" s="25"/>
      <c r="F22" s="25"/>
      <c r="G22" s="25"/>
      <c r="H22" s="85"/>
      <c r="I22" s="26"/>
      <c r="J22" s="59">
        <f t="shared" si="1"/>
        <v>0</v>
      </c>
    </row>
    <row r="23" spans="1:11" ht="14.25">
      <c r="A23" s="24"/>
      <c r="B23" s="47"/>
      <c r="C23" s="11"/>
      <c r="D23" s="25"/>
      <c r="E23" s="25"/>
      <c r="F23" s="25"/>
      <c r="G23" s="25"/>
      <c r="H23" s="85"/>
      <c r="I23" s="26"/>
      <c r="J23" s="59">
        <f t="shared" si="1"/>
        <v>0</v>
      </c>
    </row>
    <row r="24" spans="1:11" ht="14.25">
      <c r="A24" s="24"/>
      <c r="B24" s="47"/>
      <c r="C24" s="11"/>
      <c r="D24" s="25"/>
      <c r="E24" s="25"/>
      <c r="F24" s="25"/>
      <c r="G24" s="25"/>
      <c r="H24" s="85"/>
      <c r="I24" s="26"/>
      <c r="J24" s="59">
        <f t="shared" si="1"/>
        <v>0</v>
      </c>
    </row>
    <row r="25" spans="1:11" ht="14.25">
      <c r="A25" s="24"/>
      <c r="B25" s="47"/>
      <c r="C25" s="11"/>
      <c r="D25" s="25"/>
      <c r="E25" s="25"/>
      <c r="F25" s="25"/>
      <c r="G25" s="25"/>
      <c r="H25" s="85"/>
      <c r="I25" s="26"/>
      <c r="J25" s="59">
        <f t="shared" si="1"/>
        <v>0</v>
      </c>
    </row>
    <row r="26" spans="1:11" ht="14.25">
      <c r="A26" s="24"/>
      <c r="B26" s="47"/>
      <c r="C26" s="11"/>
      <c r="D26" s="25"/>
      <c r="E26" s="25"/>
      <c r="F26" s="25"/>
      <c r="G26" s="25"/>
      <c r="H26" s="85"/>
      <c r="I26" s="26"/>
      <c r="J26" s="59">
        <f t="shared" si="1"/>
        <v>0</v>
      </c>
    </row>
    <row r="27" spans="1:11" ht="14.25">
      <c r="A27" s="24"/>
      <c r="B27" s="47"/>
      <c r="C27" s="11"/>
      <c r="D27" s="25"/>
      <c r="E27" s="25"/>
      <c r="F27" s="25"/>
      <c r="G27" s="25"/>
      <c r="H27" s="85"/>
      <c r="I27" s="26"/>
      <c r="J27" s="59">
        <f t="shared" si="1"/>
        <v>0</v>
      </c>
    </row>
    <row r="28" spans="1:11" ht="15" thickBot="1">
      <c r="A28" s="43"/>
      <c r="B28" s="146"/>
      <c r="C28" s="44"/>
      <c r="D28" s="45"/>
      <c r="E28" s="45"/>
      <c r="F28" s="45"/>
      <c r="G28" s="45"/>
      <c r="H28" s="86"/>
      <c r="I28" s="46"/>
      <c r="J28" s="60">
        <f t="shared" si="1"/>
        <v>0</v>
      </c>
    </row>
    <row r="29" spans="1:11" ht="14.25" thickBot="1">
      <c r="A29" s="204" t="s">
        <v>89</v>
      </c>
      <c r="B29" s="205"/>
      <c r="C29" s="206"/>
      <c r="D29" s="206"/>
      <c r="E29" s="206"/>
      <c r="F29" s="206"/>
      <c r="G29" s="206"/>
      <c r="H29" s="206"/>
      <c r="I29" s="207"/>
      <c r="J29" s="53">
        <f>SUM(J5:J28)</f>
        <v>4631380</v>
      </c>
      <c r="K29" s="87"/>
    </row>
    <row r="30" spans="1:11">
      <c r="I30" s="42"/>
      <c r="J30" s="88"/>
    </row>
    <row r="31" spans="1:11">
      <c r="I31" s="148" t="s">
        <v>100</v>
      </c>
      <c r="J31" s="50">
        <f>SUMIF($B$5:$B$28,I31,$J$5:$J$28)</f>
        <v>4276400</v>
      </c>
    </row>
    <row r="32" spans="1:11">
      <c r="I32" s="148" t="s">
        <v>101</v>
      </c>
      <c r="J32" s="50">
        <f>SUMIF($B$5:$B$28,I32,$J$5:$J$28)</f>
        <v>354980</v>
      </c>
    </row>
    <row r="33" spans="9:11">
      <c r="I33" s="147"/>
      <c r="J33" s="88"/>
    </row>
    <row r="34" spans="9:11">
      <c r="I34" s="49" t="s">
        <v>41</v>
      </c>
      <c r="J34" s="50">
        <f>J29-SUMPRODUCT(F5:F28*(I5:I28="直雇用"),H5:H28)-SUMIF(I5:I28,"派遣",J5:J28)</f>
        <v>4032380</v>
      </c>
      <c r="K34" s="48" t="s">
        <v>81</v>
      </c>
    </row>
  </sheetData>
  <sheetProtection password="ED69" sheet="1" objects="1" scenarios="1" formatRows="0" selectLockedCells="1"/>
  <mergeCells count="7">
    <mergeCell ref="A29:I29"/>
    <mergeCell ref="J3:J4"/>
    <mergeCell ref="A3:A4"/>
    <mergeCell ref="C3:C4"/>
    <mergeCell ref="D3:H3"/>
    <mergeCell ref="I3:I4"/>
    <mergeCell ref="B3:B4"/>
  </mergeCells>
  <phoneticPr fontId="12"/>
  <dataValidations count="4">
    <dataValidation type="list" allowBlank="1" showInputMessage="1" showErrorMessage="1" errorTitle="プルダウン" error="プルダウンから選択してください。" sqref="I5:I28">
      <formula1>"直雇用,派遣"</formula1>
    </dataValidation>
    <dataValidation imeMode="disabled" allowBlank="1" showInputMessage="1" showErrorMessage="1" sqref="H5:H28"/>
    <dataValidation type="list" allowBlank="1" showInputMessage="1" showErrorMessage="1" errorTitle="プルダウン" error="プルダウンから選択してください。" sqref="B5:B28">
      <formula1>"人件費,人件費（PI）"</formula1>
    </dataValidation>
    <dataValidation type="whole" imeMode="disabled" operator="greaterThanOrEqual" allowBlank="1" showInputMessage="1" showErrorMessage="1" sqref="D5:G28">
      <formula1>0</formula1>
    </dataValidation>
  </dataValidations>
  <pageMargins left="0.70866141732283472" right="0.70866141732283472" top="0.74803149606299213" bottom="0.74803149606299213" header="0.31496062992125984" footer="0.31496062992125984"/>
  <pageSetup paperSize="9" orientation="landscape" r:id="rId1"/>
  <colBreaks count="1" manualBreakCount="1">
    <brk id="1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activeCell="D12" sqref="D12"/>
    </sheetView>
  </sheetViews>
  <sheetFormatPr defaultRowHeight="13.5"/>
  <cols>
    <col min="1" max="1" width="15.25" style="92" bestFit="1" customWidth="1"/>
    <col min="2" max="2" width="49.375" style="92" bestFit="1" customWidth="1"/>
    <col min="3" max="4" width="9" style="92"/>
    <col min="5" max="5" width="21.125" style="92" customWidth="1"/>
    <col min="6" max="16384" width="9" style="92"/>
  </cols>
  <sheetData>
    <row r="1" spans="1:6" ht="15" thickBot="1">
      <c r="A1" s="89" t="s">
        <v>59</v>
      </c>
      <c r="B1" s="89"/>
      <c r="C1" s="89"/>
      <c r="D1" s="89"/>
      <c r="E1" s="89"/>
      <c r="F1" s="93" t="s">
        <v>29</v>
      </c>
    </row>
    <row r="2" spans="1:6" ht="14.25" customHeight="1">
      <c r="A2" s="223" t="s">
        <v>53</v>
      </c>
      <c r="B2" s="225" t="s">
        <v>60</v>
      </c>
      <c r="C2" s="201" t="s">
        <v>61</v>
      </c>
      <c r="D2" s="201"/>
      <c r="E2" s="227" t="s">
        <v>62</v>
      </c>
      <c r="F2" s="219" t="s">
        <v>34</v>
      </c>
    </row>
    <row r="3" spans="1:6" ht="15" thickBot="1">
      <c r="A3" s="224"/>
      <c r="B3" s="226"/>
      <c r="C3" s="105" t="s">
        <v>35</v>
      </c>
      <c r="D3" s="105" t="s">
        <v>47</v>
      </c>
      <c r="E3" s="228"/>
      <c r="F3" s="220"/>
    </row>
    <row r="4" spans="1:6" ht="14.25">
      <c r="A4" s="56" t="s">
        <v>148</v>
      </c>
      <c r="B4" s="69" t="s">
        <v>149</v>
      </c>
      <c r="C4" s="69">
        <v>2500</v>
      </c>
      <c r="D4" s="69">
        <v>2</v>
      </c>
      <c r="E4" s="63" t="s">
        <v>135</v>
      </c>
      <c r="F4" s="95">
        <f>ROUNDDOWN(C4*D4,0)</f>
        <v>5000</v>
      </c>
    </row>
    <row r="5" spans="1:6" ht="14.25">
      <c r="A5" s="6" t="s">
        <v>148</v>
      </c>
      <c r="B5" s="28" t="s">
        <v>150</v>
      </c>
      <c r="C5" s="28">
        <v>12000</v>
      </c>
      <c r="D5" s="28">
        <v>1</v>
      </c>
      <c r="E5" s="65" t="s">
        <v>134</v>
      </c>
      <c r="F5" s="95">
        <f t="shared" ref="F5:F27" si="0">ROUNDDOWN(C5*D5,0)</f>
        <v>12000</v>
      </c>
    </row>
    <row r="6" spans="1:6" ht="28.5">
      <c r="A6" s="6" t="s">
        <v>148</v>
      </c>
      <c r="B6" s="28" t="s">
        <v>151</v>
      </c>
      <c r="C6" s="28">
        <v>12000</v>
      </c>
      <c r="D6" s="28">
        <v>1</v>
      </c>
      <c r="E6" s="65" t="s">
        <v>136</v>
      </c>
      <c r="F6" s="95">
        <f t="shared" si="0"/>
        <v>12000</v>
      </c>
    </row>
    <row r="7" spans="1:6" ht="14.25">
      <c r="A7" s="6"/>
      <c r="B7" s="28"/>
      <c r="C7" s="28"/>
      <c r="D7" s="28"/>
      <c r="E7" s="65"/>
      <c r="F7" s="95">
        <f t="shared" si="0"/>
        <v>0</v>
      </c>
    </row>
    <row r="8" spans="1:6" ht="14.25">
      <c r="A8" s="6"/>
      <c r="B8" s="28"/>
      <c r="C8" s="28"/>
      <c r="D8" s="28"/>
      <c r="E8" s="65"/>
      <c r="F8" s="95">
        <f t="shared" si="0"/>
        <v>0</v>
      </c>
    </row>
    <row r="9" spans="1:6" ht="14.25">
      <c r="A9" s="6"/>
      <c r="B9" s="28"/>
      <c r="C9" s="28"/>
      <c r="D9" s="28"/>
      <c r="E9" s="65"/>
      <c r="F9" s="95">
        <f t="shared" si="0"/>
        <v>0</v>
      </c>
    </row>
    <row r="10" spans="1:6" ht="14.25">
      <c r="A10" s="6"/>
      <c r="B10" s="28"/>
      <c r="C10" s="28"/>
      <c r="D10" s="28"/>
      <c r="E10" s="65"/>
      <c r="F10" s="95">
        <f t="shared" si="0"/>
        <v>0</v>
      </c>
    </row>
    <row r="11" spans="1:6" ht="14.25">
      <c r="A11" s="6"/>
      <c r="B11" s="28"/>
      <c r="C11" s="28"/>
      <c r="D11" s="28"/>
      <c r="E11" s="65"/>
      <c r="F11" s="95">
        <f t="shared" si="0"/>
        <v>0</v>
      </c>
    </row>
    <row r="12" spans="1:6" ht="14.25">
      <c r="A12" s="6"/>
      <c r="B12" s="28"/>
      <c r="C12" s="28"/>
      <c r="D12" s="28"/>
      <c r="E12" s="65"/>
      <c r="F12" s="95">
        <f t="shared" si="0"/>
        <v>0</v>
      </c>
    </row>
    <row r="13" spans="1:6" ht="14.25">
      <c r="A13" s="6"/>
      <c r="B13" s="28"/>
      <c r="C13" s="28"/>
      <c r="D13" s="28"/>
      <c r="E13" s="65"/>
      <c r="F13" s="95">
        <f t="shared" si="0"/>
        <v>0</v>
      </c>
    </row>
    <row r="14" spans="1:6" ht="14.25">
      <c r="A14" s="6"/>
      <c r="B14" s="28"/>
      <c r="C14" s="28"/>
      <c r="D14" s="28"/>
      <c r="E14" s="65"/>
      <c r="F14" s="95">
        <f t="shared" si="0"/>
        <v>0</v>
      </c>
    </row>
    <row r="15" spans="1:6" ht="14.25">
      <c r="A15" s="6"/>
      <c r="B15" s="28"/>
      <c r="C15" s="28"/>
      <c r="D15" s="28"/>
      <c r="E15" s="65"/>
      <c r="F15" s="95">
        <f t="shared" si="0"/>
        <v>0</v>
      </c>
    </row>
    <row r="16" spans="1:6" ht="14.25">
      <c r="A16" s="6"/>
      <c r="B16" s="28"/>
      <c r="C16" s="28"/>
      <c r="D16" s="28"/>
      <c r="E16" s="65"/>
      <c r="F16" s="95">
        <f t="shared" si="0"/>
        <v>0</v>
      </c>
    </row>
    <row r="17" spans="1:7" ht="14.25">
      <c r="A17" s="6"/>
      <c r="B17" s="28"/>
      <c r="C17" s="28"/>
      <c r="D17" s="28"/>
      <c r="E17" s="65"/>
      <c r="F17" s="95">
        <f t="shared" si="0"/>
        <v>0</v>
      </c>
    </row>
    <row r="18" spans="1:7" ht="14.25">
      <c r="A18" s="6"/>
      <c r="B18" s="28"/>
      <c r="C18" s="28"/>
      <c r="D18" s="28"/>
      <c r="E18" s="65"/>
      <c r="F18" s="95">
        <f t="shared" si="0"/>
        <v>0</v>
      </c>
    </row>
    <row r="19" spans="1:7" ht="14.25">
      <c r="A19" s="6"/>
      <c r="B19" s="28"/>
      <c r="C19" s="28"/>
      <c r="D19" s="28"/>
      <c r="E19" s="65"/>
      <c r="F19" s="95">
        <f t="shared" si="0"/>
        <v>0</v>
      </c>
    </row>
    <row r="20" spans="1:7" ht="14.25">
      <c r="A20" s="6"/>
      <c r="B20" s="28"/>
      <c r="C20" s="28"/>
      <c r="D20" s="28"/>
      <c r="E20" s="65"/>
      <c r="F20" s="95">
        <f t="shared" si="0"/>
        <v>0</v>
      </c>
    </row>
    <row r="21" spans="1:7" ht="14.25">
      <c r="A21" s="6"/>
      <c r="B21" s="28"/>
      <c r="C21" s="28"/>
      <c r="D21" s="28"/>
      <c r="E21" s="65"/>
      <c r="F21" s="95">
        <f t="shared" si="0"/>
        <v>0</v>
      </c>
    </row>
    <row r="22" spans="1:7" ht="14.25">
      <c r="A22" s="6"/>
      <c r="B22" s="28"/>
      <c r="C22" s="28"/>
      <c r="D22" s="28"/>
      <c r="E22" s="65"/>
      <c r="F22" s="95">
        <f t="shared" si="0"/>
        <v>0</v>
      </c>
    </row>
    <row r="23" spans="1:7" ht="14.25">
      <c r="A23" s="6"/>
      <c r="B23" s="28"/>
      <c r="C23" s="28"/>
      <c r="D23" s="28"/>
      <c r="E23" s="65"/>
      <c r="F23" s="95">
        <f t="shared" si="0"/>
        <v>0</v>
      </c>
    </row>
    <row r="24" spans="1:7" ht="14.25">
      <c r="A24" s="6"/>
      <c r="B24" s="28"/>
      <c r="C24" s="28"/>
      <c r="D24" s="28"/>
      <c r="E24" s="65"/>
      <c r="F24" s="95">
        <f t="shared" si="0"/>
        <v>0</v>
      </c>
    </row>
    <row r="25" spans="1:7" ht="14.25">
      <c r="A25" s="6"/>
      <c r="B25" s="28"/>
      <c r="C25" s="28"/>
      <c r="D25" s="28"/>
      <c r="E25" s="65"/>
      <c r="F25" s="95">
        <f t="shared" si="0"/>
        <v>0</v>
      </c>
    </row>
    <row r="26" spans="1:7" ht="14.25">
      <c r="A26" s="6"/>
      <c r="B26" s="28"/>
      <c r="C26" s="28"/>
      <c r="D26" s="28"/>
      <c r="E26" s="65"/>
      <c r="F26" s="95">
        <f t="shared" si="0"/>
        <v>0</v>
      </c>
    </row>
    <row r="27" spans="1:7" ht="15" thickBot="1">
      <c r="A27" s="29"/>
      <c r="B27" s="30"/>
      <c r="C27" s="30"/>
      <c r="D27" s="30"/>
      <c r="E27" s="173"/>
      <c r="F27" s="95">
        <f t="shared" si="0"/>
        <v>0</v>
      </c>
    </row>
    <row r="28" spans="1:7" ht="15" thickBot="1">
      <c r="A28" s="221" t="s">
        <v>37</v>
      </c>
      <c r="B28" s="222"/>
      <c r="C28" s="106"/>
      <c r="D28" s="106"/>
      <c r="E28" s="106"/>
      <c r="F28" s="107">
        <f>SUM(F4:F27)</f>
        <v>29000</v>
      </c>
    </row>
    <row r="30" spans="1:7">
      <c r="E30" s="108" t="s">
        <v>41</v>
      </c>
      <c r="F30" s="102">
        <f>SUMIF(E4:E27,"不課税",F4:F27)</f>
        <v>5000</v>
      </c>
      <c r="G30" s="104" t="s">
        <v>81</v>
      </c>
    </row>
    <row r="31" spans="1:7">
      <c r="E31" s="174" t="s">
        <v>41</v>
      </c>
      <c r="F31" s="171">
        <f>SUMIF(E4:E27,"不課税（インボイス経過措置適用）",F4:F27)</f>
        <v>12000</v>
      </c>
      <c r="G31" s="104" t="s">
        <v>117</v>
      </c>
    </row>
    <row r="32" spans="1:7">
      <c r="E32" s="174" t="s">
        <v>195</v>
      </c>
    </row>
  </sheetData>
  <sheetProtection password="ED69" sheet="1" objects="1" scenarios="1" formatRows="0" selectLockedCells="1"/>
  <mergeCells count="6">
    <mergeCell ref="F2:F3"/>
    <mergeCell ref="A28:B28"/>
    <mergeCell ref="A2:A3"/>
    <mergeCell ref="B2:B3"/>
    <mergeCell ref="C2:D2"/>
    <mergeCell ref="E2:E3"/>
  </mergeCells>
  <phoneticPr fontId="12"/>
  <dataValidations count="3">
    <dataValidation type="list" allowBlank="1" showInputMessage="1" showErrorMessage="1" errorTitle="プルダウン" error="プルダウンから選択してください。" sqref="E4:E27">
      <formula1>"税込（課税）,不課税,不課税（インボイス経過措置適用）"</formula1>
    </dataValidation>
    <dataValidation imeMode="disabled" allowBlank="1" showInputMessage="1" showErrorMessage="1" sqref="D4:D27"/>
    <dataValidation type="whole" imeMode="disabled" operator="greaterThanOrEqual" allowBlank="1" showInputMessage="1" showErrorMessage="1" sqref="C4:C27">
      <formula1>0</formula1>
    </dataValidation>
  </dataValidation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4"/>
  <sheetViews>
    <sheetView view="pageBreakPreview" zoomScaleNormal="100" zoomScaleSheetLayoutView="100" workbookViewId="0">
      <selection activeCell="I4" sqref="I4"/>
    </sheetView>
  </sheetViews>
  <sheetFormatPr defaultRowHeight="13.5"/>
  <cols>
    <col min="1" max="1" width="9" style="92"/>
    <col min="2" max="2" width="16.125" style="155" customWidth="1"/>
    <col min="3" max="3" width="30.5" style="155" bestFit="1" customWidth="1"/>
    <col min="4" max="4" width="7.125" style="92" customWidth="1"/>
    <col min="5" max="5" width="6" style="92" customWidth="1"/>
    <col min="6" max="6" width="7.125" style="92" customWidth="1"/>
    <col min="7" max="7" width="6" style="92" customWidth="1"/>
    <col min="8" max="8" width="11.625" style="92" bestFit="1" customWidth="1"/>
    <col min="9" max="9" width="10.625" style="92" customWidth="1"/>
    <col min="10" max="11" width="9" style="92"/>
    <col min="12" max="12" width="21.375" style="92" customWidth="1"/>
    <col min="13" max="13" width="11.875" style="92" customWidth="1"/>
    <col min="14" max="16384" width="9" style="92"/>
  </cols>
  <sheetData>
    <row r="1" spans="1:13" ht="15" thickBot="1">
      <c r="A1" s="89" t="s">
        <v>42</v>
      </c>
      <c r="B1" s="153"/>
      <c r="C1" s="153"/>
      <c r="D1" s="90"/>
      <c r="E1" s="109"/>
      <c r="F1" s="90"/>
      <c r="G1" s="109"/>
      <c r="H1" s="89"/>
      <c r="I1" s="89"/>
      <c r="J1" s="89"/>
      <c r="K1" s="89"/>
      <c r="L1" s="89"/>
      <c r="M1" s="93" t="s">
        <v>29</v>
      </c>
    </row>
    <row r="2" spans="1:13" ht="14.25" customHeight="1">
      <c r="A2" s="232" t="s">
        <v>38</v>
      </c>
      <c r="B2" s="201" t="s">
        <v>43</v>
      </c>
      <c r="C2" s="201" t="s">
        <v>44</v>
      </c>
      <c r="D2" s="234" t="s">
        <v>45</v>
      </c>
      <c r="E2" s="235"/>
      <c r="F2" s="235"/>
      <c r="G2" s="236"/>
      <c r="H2" s="225" t="s">
        <v>46</v>
      </c>
      <c r="I2" s="201" t="s">
        <v>32</v>
      </c>
      <c r="J2" s="201"/>
      <c r="K2" s="201"/>
      <c r="L2" s="201" t="s">
        <v>33</v>
      </c>
      <c r="M2" s="230" t="s">
        <v>34</v>
      </c>
    </row>
    <row r="3" spans="1:13" ht="15" thickBot="1">
      <c r="A3" s="233"/>
      <c r="B3" s="229"/>
      <c r="C3" s="229"/>
      <c r="D3" s="237"/>
      <c r="E3" s="238"/>
      <c r="F3" s="238"/>
      <c r="G3" s="239"/>
      <c r="H3" s="226"/>
      <c r="I3" s="105" t="s">
        <v>35</v>
      </c>
      <c r="J3" s="110" t="s">
        <v>47</v>
      </c>
      <c r="K3" s="111" t="s">
        <v>48</v>
      </c>
      <c r="L3" s="229"/>
      <c r="M3" s="231"/>
    </row>
    <row r="4" spans="1:13" ht="28.5">
      <c r="A4" s="141" t="s">
        <v>7</v>
      </c>
      <c r="B4" s="154" t="s">
        <v>152</v>
      </c>
      <c r="C4" s="156" t="s">
        <v>153</v>
      </c>
      <c r="D4" s="158">
        <v>1</v>
      </c>
      <c r="E4" s="166" t="s">
        <v>49</v>
      </c>
      <c r="F4" s="159">
        <v>2</v>
      </c>
      <c r="G4" s="168" t="s">
        <v>50</v>
      </c>
      <c r="H4" s="63" t="s">
        <v>161</v>
      </c>
      <c r="I4" s="160">
        <v>5000</v>
      </c>
      <c r="J4" s="161">
        <v>2</v>
      </c>
      <c r="K4" s="161">
        <v>3</v>
      </c>
      <c r="L4" s="162" t="s">
        <v>134</v>
      </c>
      <c r="M4" s="112">
        <f t="shared" ref="M4:M26" si="0">ROUNDDOWN(I4*J4*K4,0)</f>
        <v>30000</v>
      </c>
    </row>
    <row r="5" spans="1:13" ht="28.5">
      <c r="A5" s="68" t="s">
        <v>7</v>
      </c>
      <c r="B5" s="145" t="s">
        <v>154</v>
      </c>
      <c r="C5" s="157" t="s">
        <v>155</v>
      </c>
      <c r="D5" s="163">
        <v>0</v>
      </c>
      <c r="E5" s="167" t="s">
        <v>49</v>
      </c>
      <c r="F5" s="164">
        <v>1</v>
      </c>
      <c r="G5" s="169" t="s">
        <v>50</v>
      </c>
      <c r="H5" s="65" t="s">
        <v>162</v>
      </c>
      <c r="I5" s="165">
        <v>30000</v>
      </c>
      <c r="J5" s="165">
        <v>4</v>
      </c>
      <c r="K5" s="165">
        <v>1</v>
      </c>
      <c r="L5" s="139" t="s">
        <v>134</v>
      </c>
      <c r="M5" s="112">
        <f t="shared" si="0"/>
        <v>120000</v>
      </c>
    </row>
    <row r="6" spans="1:13" ht="28.5">
      <c r="A6" s="68" t="s">
        <v>160</v>
      </c>
      <c r="B6" s="145" t="s">
        <v>156</v>
      </c>
      <c r="C6" s="157" t="s">
        <v>157</v>
      </c>
      <c r="D6" s="163">
        <v>4</v>
      </c>
      <c r="E6" s="167" t="s">
        <v>49</v>
      </c>
      <c r="F6" s="164">
        <v>5</v>
      </c>
      <c r="G6" s="169" t="s">
        <v>50</v>
      </c>
      <c r="H6" s="65" t="s">
        <v>163</v>
      </c>
      <c r="I6" s="165">
        <v>250000</v>
      </c>
      <c r="J6" s="165">
        <v>1</v>
      </c>
      <c r="K6" s="165">
        <v>1</v>
      </c>
      <c r="L6" s="139" t="s">
        <v>135</v>
      </c>
      <c r="M6" s="112">
        <f t="shared" si="0"/>
        <v>250000</v>
      </c>
    </row>
    <row r="7" spans="1:13" ht="28.5">
      <c r="A7" s="68" t="s">
        <v>7</v>
      </c>
      <c r="B7" s="145" t="s">
        <v>158</v>
      </c>
      <c r="C7" s="157" t="s">
        <v>159</v>
      </c>
      <c r="D7" s="163">
        <v>4</v>
      </c>
      <c r="E7" s="167" t="s">
        <v>49</v>
      </c>
      <c r="F7" s="164">
        <v>5</v>
      </c>
      <c r="G7" s="169" t="s">
        <v>50</v>
      </c>
      <c r="H7" s="65" t="s">
        <v>163</v>
      </c>
      <c r="I7" s="165">
        <v>20000</v>
      </c>
      <c r="J7" s="165">
        <v>1</v>
      </c>
      <c r="K7" s="165">
        <v>2</v>
      </c>
      <c r="L7" s="139" t="s">
        <v>134</v>
      </c>
      <c r="M7" s="112">
        <f t="shared" si="0"/>
        <v>40000</v>
      </c>
    </row>
    <row r="8" spans="1:13" ht="14.25">
      <c r="A8" s="68"/>
      <c r="B8" s="145"/>
      <c r="C8" s="157"/>
      <c r="D8" s="163"/>
      <c r="E8" s="167" t="s">
        <v>49</v>
      </c>
      <c r="F8" s="164"/>
      <c r="G8" s="169" t="s">
        <v>50</v>
      </c>
      <c r="H8" s="65"/>
      <c r="I8" s="165"/>
      <c r="J8" s="165"/>
      <c r="K8" s="165"/>
      <c r="L8" s="139"/>
      <c r="M8" s="112">
        <f t="shared" si="0"/>
        <v>0</v>
      </c>
    </row>
    <row r="9" spans="1:13" ht="14.25">
      <c r="A9" s="68"/>
      <c r="B9" s="145"/>
      <c r="C9" s="157"/>
      <c r="D9" s="163"/>
      <c r="E9" s="167" t="s">
        <v>49</v>
      </c>
      <c r="F9" s="164"/>
      <c r="G9" s="169" t="s">
        <v>50</v>
      </c>
      <c r="H9" s="65"/>
      <c r="I9" s="165"/>
      <c r="J9" s="165"/>
      <c r="K9" s="165"/>
      <c r="L9" s="139"/>
      <c r="M9" s="112">
        <f t="shared" si="0"/>
        <v>0</v>
      </c>
    </row>
    <row r="10" spans="1:13" ht="14.25">
      <c r="A10" s="68"/>
      <c r="B10" s="145"/>
      <c r="C10" s="157"/>
      <c r="D10" s="163"/>
      <c r="E10" s="167" t="s">
        <v>49</v>
      </c>
      <c r="F10" s="164"/>
      <c r="G10" s="169" t="s">
        <v>50</v>
      </c>
      <c r="H10" s="65"/>
      <c r="I10" s="165"/>
      <c r="J10" s="165"/>
      <c r="K10" s="165"/>
      <c r="L10" s="139"/>
      <c r="M10" s="112">
        <f t="shared" si="0"/>
        <v>0</v>
      </c>
    </row>
    <row r="11" spans="1:13" ht="14.25">
      <c r="A11" s="68"/>
      <c r="B11" s="145"/>
      <c r="C11" s="157"/>
      <c r="D11" s="163"/>
      <c r="E11" s="167" t="s">
        <v>49</v>
      </c>
      <c r="F11" s="164"/>
      <c r="G11" s="169" t="s">
        <v>50</v>
      </c>
      <c r="H11" s="65"/>
      <c r="I11" s="165"/>
      <c r="J11" s="165"/>
      <c r="K11" s="165"/>
      <c r="L11" s="139"/>
      <c r="M11" s="112">
        <f t="shared" ref="M11:M15" si="1">ROUNDDOWN(I11*J11*K11,0)</f>
        <v>0</v>
      </c>
    </row>
    <row r="12" spans="1:13" ht="14.25">
      <c r="A12" s="68"/>
      <c r="B12" s="145"/>
      <c r="C12" s="157"/>
      <c r="D12" s="163"/>
      <c r="E12" s="167" t="s">
        <v>49</v>
      </c>
      <c r="F12" s="164"/>
      <c r="G12" s="169" t="s">
        <v>50</v>
      </c>
      <c r="H12" s="65"/>
      <c r="I12" s="165"/>
      <c r="J12" s="165"/>
      <c r="K12" s="165"/>
      <c r="L12" s="139"/>
      <c r="M12" s="112">
        <f t="shared" si="1"/>
        <v>0</v>
      </c>
    </row>
    <row r="13" spans="1:13" ht="14.25">
      <c r="A13" s="68"/>
      <c r="B13" s="145"/>
      <c r="C13" s="157"/>
      <c r="D13" s="163"/>
      <c r="E13" s="167" t="s">
        <v>49</v>
      </c>
      <c r="F13" s="164"/>
      <c r="G13" s="169" t="s">
        <v>50</v>
      </c>
      <c r="H13" s="65"/>
      <c r="I13" s="165"/>
      <c r="J13" s="165"/>
      <c r="K13" s="165"/>
      <c r="L13" s="139"/>
      <c r="M13" s="112">
        <f t="shared" si="1"/>
        <v>0</v>
      </c>
    </row>
    <row r="14" spans="1:13" ht="14.25">
      <c r="A14" s="68"/>
      <c r="B14" s="145"/>
      <c r="C14" s="157"/>
      <c r="D14" s="163"/>
      <c r="E14" s="167" t="s">
        <v>49</v>
      </c>
      <c r="F14" s="164"/>
      <c r="G14" s="169" t="s">
        <v>50</v>
      </c>
      <c r="H14" s="65"/>
      <c r="I14" s="165"/>
      <c r="J14" s="165"/>
      <c r="K14" s="165"/>
      <c r="L14" s="139"/>
      <c r="M14" s="112">
        <f t="shared" si="1"/>
        <v>0</v>
      </c>
    </row>
    <row r="15" spans="1:13" ht="14.25">
      <c r="A15" s="68"/>
      <c r="B15" s="145"/>
      <c r="C15" s="157"/>
      <c r="D15" s="163"/>
      <c r="E15" s="167" t="s">
        <v>49</v>
      </c>
      <c r="F15" s="164"/>
      <c r="G15" s="169" t="s">
        <v>50</v>
      </c>
      <c r="H15" s="65"/>
      <c r="I15" s="165"/>
      <c r="J15" s="165"/>
      <c r="K15" s="165"/>
      <c r="L15" s="139"/>
      <c r="M15" s="112">
        <f t="shared" si="1"/>
        <v>0</v>
      </c>
    </row>
    <row r="16" spans="1:13" ht="14.25">
      <c r="A16" s="68"/>
      <c r="B16" s="145"/>
      <c r="C16" s="157"/>
      <c r="D16" s="163"/>
      <c r="E16" s="167" t="s">
        <v>49</v>
      </c>
      <c r="F16" s="164"/>
      <c r="G16" s="169" t="s">
        <v>50</v>
      </c>
      <c r="H16" s="65"/>
      <c r="I16" s="165"/>
      <c r="J16" s="165"/>
      <c r="K16" s="165"/>
      <c r="L16" s="139"/>
      <c r="M16" s="112">
        <f t="shared" si="0"/>
        <v>0</v>
      </c>
    </row>
    <row r="17" spans="1:14" ht="14.25">
      <c r="A17" s="68"/>
      <c r="B17" s="145"/>
      <c r="C17" s="157"/>
      <c r="D17" s="163"/>
      <c r="E17" s="167" t="s">
        <v>49</v>
      </c>
      <c r="F17" s="164"/>
      <c r="G17" s="169" t="s">
        <v>50</v>
      </c>
      <c r="H17" s="65"/>
      <c r="I17" s="165"/>
      <c r="J17" s="165"/>
      <c r="K17" s="165"/>
      <c r="L17" s="139"/>
      <c r="M17" s="112">
        <f t="shared" si="0"/>
        <v>0</v>
      </c>
    </row>
    <row r="18" spans="1:14" ht="14.25">
      <c r="A18" s="68"/>
      <c r="B18" s="145"/>
      <c r="C18" s="157"/>
      <c r="D18" s="163"/>
      <c r="E18" s="167" t="s">
        <v>49</v>
      </c>
      <c r="F18" s="164"/>
      <c r="G18" s="169" t="s">
        <v>50</v>
      </c>
      <c r="H18" s="65"/>
      <c r="I18" s="165"/>
      <c r="J18" s="165"/>
      <c r="K18" s="165"/>
      <c r="L18" s="139"/>
      <c r="M18" s="112">
        <f t="shared" si="0"/>
        <v>0</v>
      </c>
    </row>
    <row r="19" spans="1:14" ht="14.25">
      <c r="A19" s="68"/>
      <c r="B19" s="145"/>
      <c r="C19" s="157"/>
      <c r="D19" s="163"/>
      <c r="E19" s="167" t="s">
        <v>49</v>
      </c>
      <c r="F19" s="164"/>
      <c r="G19" s="169" t="s">
        <v>50</v>
      </c>
      <c r="H19" s="65"/>
      <c r="I19" s="165"/>
      <c r="J19" s="165"/>
      <c r="K19" s="165"/>
      <c r="L19" s="139"/>
      <c r="M19" s="112">
        <f t="shared" si="0"/>
        <v>0</v>
      </c>
    </row>
    <row r="20" spans="1:14" ht="14.25">
      <c r="A20" s="68"/>
      <c r="B20" s="145"/>
      <c r="C20" s="157"/>
      <c r="D20" s="163"/>
      <c r="E20" s="167" t="s">
        <v>49</v>
      </c>
      <c r="F20" s="164"/>
      <c r="G20" s="169" t="s">
        <v>50</v>
      </c>
      <c r="H20" s="65"/>
      <c r="I20" s="165"/>
      <c r="J20" s="165"/>
      <c r="K20" s="165"/>
      <c r="L20" s="139"/>
      <c r="M20" s="112">
        <f t="shared" si="0"/>
        <v>0</v>
      </c>
    </row>
    <row r="21" spans="1:14" ht="14.25">
      <c r="A21" s="68"/>
      <c r="B21" s="145"/>
      <c r="C21" s="157"/>
      <c r="D21" s="163"/>
      <c r="E21" s="167" t="s">
        <v>49</v>
      </c>
      <c r="F21" s="164"/>
      <c r="G21" s="169" t="s">
        <v>50</v>
      </c>
      <c r="H21" s="65"/>
      <c r="I21" s="165"/>
      <c r="J21" s="165"/>
      <c r="K21" s="165"/>
      <c r="L21" s="139"/>
      <c r="M21" s="112">
        <f t="shared" si="0"/>
        <v>0</v>
      </c>
    </row>
    <row r="22" spans="1:14" ht="14.25">
      <c r="A22" s="68"/>
      <c r="B22" s="145"/>
      <c r="C22" s="157"/>
      <c r="D22" s="163"/>
      <c r="E22" s="167" t="s">
        <v>49</v>
      </c>
      <c r="F22" s="164"/>
      <c r="G22" s="169" t="s">
        <v>50</v>
      </c>
      <c r="H22" s="65"/>
      <c r="I22" s="165"/>
      <c r="J22" s="165"/>
      <c r="K22" s="165"/>
      <c r="L22" s="139"/>
      <c r="M22" s="112">
        <f t="shared" si="0"/>
        <v>0</v>
      </c>
    </row>
    <row r="23" spans="1:14" ht="14.25">
      <c r="A23" s="68"/>
      <c r="B23" s="145"/>
      <c r="C23" s="157"/>
      <c r="D23" s="163"/>
      <c r="E23" s="167" t="s">
        <v>49</v>
      </c>
      <c r="F23" s="164"/>
      <c r="G23" s="169" t="s">
        <v>50</v>
      </c>
      <c r="H23" s="65"/>
      <c r="I23" s="165"/>
      <c r="J23" s="165"/>
      <c r="K23" s="165"/>
      <c r="L23" s="139"/>
      <c r="M23" s="112">
        <f t="shared" si="0"/>
        <v>0</v>
      </c>
    </row>
    <row r="24" spans="1:14" ht="14.25">
      <c r="A24" s="68"/>
      <c r="B24" s="145"/>
      <c r="C24" s="157"/>
      <c r="D24" s="163"/>
      <c r="E24" s="167" t="s">
        <v>49</v>
      </c>
      <c r="F24" s="164"/>
      <c r="G24" s="169" t="s">
        <v>50</v>
      </c>
      <c r="H24" s="65"/>
      <c r="I24" s="165"/>
      <c r="J24" s="165"/>
      <c r="K24" s="165"/>
      <c r="L24" s="139"/>
      <c r="M24" s="112">
        <f t="shared" si="0"/>
        <v>0</v>
      </c>
    </row>
    <row r="25" spans="1:14" ht="14.25">
      <c r="A25" s="68"/>
      <c r="B25" s="145"/>
      <c r="C25" s="157"/>
      <c r="D25" s="163"/>
      <c r="E25" s="167" t="s">
        <v>49</v>
      </c>
      <c r="F25" s="164"/>
      <c r="G25" s="169" t="s">
        <v>50</v>
      </c>
      <c r="H25" s="65"/>
      <c r="I25" s="165"/>
      <c r="J25" s="165"/>
      <c r="K25" s="165"/>
      <c r="L25" s="139"/>
      <c r="M25" s="112">
        <f t="shared" si="0"/>
        <v>0</v>
      </c>
    </row>
    <row r="26" spans="1:14" ht="15" thickBot="1">
      <c r="A26" s="68"/>
      <c r="B26" s="145"/>
      <c r="C26" s="157"/>
      <c r="D26" s="163"/>
      <c r="E26" s="167" t="s">
        <v>49</v>
      </c>
      <c r="F26" s="164"/>
      <c r="G26" s="169" t="s">
        <v>50</v>
      </c>
      <c r="H26" s="65"/>
      <c r="I26" s="165"/>
      <c r="J26" s="165"/>
      <c r="K26" s="165"/>
      <c r="L26" s="139"/>
      <c r="M26" s="112">
        <f t="shared" si="0"/>
        <v>0</v>
      </c>
    </row>
    <row r="27" spans="1:14" ht="15" thickBot="1">
      <c r="A27" s="221" t="s">
        <v>37</v>
      </c>
      <c r="B27" s="222"/>
      <c r="C27" s="222"/>
      <c r="D27" s="222"/>
      <c r="E27" s="222"/>
      <c r="F27" s="222"/>
      <c r="G27" s="222"/>
      <c r="H27" s="222"/>
      <c r="I27" s="222"/>
      <c r="J27" s="222"/>
      <c r="K27" s="222"/>
      <c r="L27" s="222"/>
      <c r="M27" s="113">
        <f>SUM(M4:M26)</f>
        <v>440000</v>
      </c>
    </row>
    <row r="28" spans="1:14">
      <c r="L28" s="114" t="s">
        <v>88</v>
      </c>
      <c r="M28" s="102">
        <f>SUMIF($A4:$A26,"委員等",$M4:$M26)</f>
        <v>0</v>
      </c>
    </row>
    <row r="29" spans="1:14">
      <c r="L29" s="108" t="s">
        <v>77</v>
      </c>
      <c r="M29" s="102">
        <f>SUMIF($A4:$A26,"海外旅費",$M4:$M26)</f>
        <v>250000</v>
      </c>
    </row>
    <row r="30" spans="1:14">
      <c r="L30" s="108" t="s">
        <v>78</v>
      </c>
      <c r="M30" s="102">
        <f>SUMIF($A4:$A26,"国内旅費",$M4:$M26)</f>
        <v>190000</v>
      </c>
    </row>
    <row r="31" spans="1:14">
      <c r="L31" s="108" t="s">
        <v>79</v>
      </c>
      <c r="M31" s="102">
        <f>SUMIF($A4:$A26,"外国人招へい",$M4:$M26)</f>
        <v>0</v>
      </c>
    </row>
    <row r="32" spans="1:14">
      <c r="L32" s="108" t="s">
        <v>80</v>
      </c>
      <c r="M32" s="102">
        <f>SUMIF($L4:$L26,"不課税",$M4:$M26)</f>
        <v>250000</v>
      </c>
      <c r="N32" s="104" t="s">
        <v>81</v>
      </c>
    </row>
    <row r="33" spans="12:14">
      <c r="L33" s="174" t="s">
        <v>41</v>
      </c>
      <c r="M33" s="171">
        <f>SUMIF($L4:$L26,"不課税（インボイス経過措置適用）",$M4:$M26)</f>
        <v>0</v>
      </c>
      <c r="N33" s="104" t="s">
        <v>117</v>
      </c>
    </row>
    <row r="34" spans="12:14">
      <c r="L34" s="174" t="s">
        <v>195</v>
      </c>
    </row>
  </sheetData>
  <sheetProtection password="ED69" sheet="1" objects="1" scenarios="1" formatRows="0" selectLockedCells="1"/>
  <mergeCells count="9">
    <mergeCell ref="L2:L3"/>
    <mergeCell ref="M2:M3"/>
    <mergeCell ref="A27:L27"/>
    <mergeCell ref="A2:A3"/>
    <mergeCell ref="B2:B3"/>
    <mergeCell ref="C2:C3"/>
    <mergeCell ref="D2:G3"/>
    <mergeCell ref="H2:H3"/>
    <mergeCell ref="I2:K2"/>
  </mergeCells>
  <phoneticPr fontId="12"/>
  <dataValidations count="4">
    <dataValidation type="list" allowBlank="1" showInputMessage="1" showErrorMessage="1" errorTitle="プルダウン" error="プルダウンから選択してください。" sqref="L4:L26">
      <formula1>"税込（課税）,不課税,不課税（インボイス経過措置適用）"</formula1>
    </dataValidation>
    <dataValidation type="list" allowBlank="1" showInputMessage="1" showErrorMessage="1" errorTitle="プルダウン" error="プルダウンから選択してください。" sqref="A4:A26">
      <formula1>",国内旅費,海外旅費,委員等,外国人招へい"</formula1>
    </dataValidation>
    <dataValidation imeMode="disabled" allowBlank="1" showInputMessage="1" showErrorMessage="1" sqref="F4:F26 D4:D26 J4:K26"/>
    <dataValidation type="whole" imeMode="disabled" operator="greaterThanOrEqual" allowBlank="1" showInputMessage="1" showErrorMessage="1" sqref="I4:I26">
      <formula1>0</formula1>
    </dataValidation>
  </dataValidations>
  <pageMargins left="0.70866141732283472" right="0.70866141732283472" top="0.74803149606299213" bottom="0.74803149606299213" header="0.31496062992125984" footer="0.31496062992125984"/>
  <pageSetup paperSize="9" scale="85" orientation="landscape" r:id="rId1"/>
  <colBreaks count="1" manualBreakCount="1">
    <brk id="13"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E12" sqref="E12"/>
    </sheetView>
  </sheetViews>
  <sheetFormatPr defaultRowHeight="13.5"/>
  <cols>
    <col min="1" max="1" width="22.25" style="1" customWidth="1"/>
    <col min="2" max="2" width="33.875" style="1" bestFit="1" customWidth="1"/>
    <col min="3" max="3" width="20.625" style="1" customWidth="1"/>
    <col min="4" max="4" width="10.5" style="1" bestFit="1" customWidth="1"/>
    <col min="5" max="5" width="9" style="1"/>
    <col min="6" max="6" width="5.5" style="1" bestFit="1" customWidth="1"/>
    <col min="7" max="7" width="21.125" style="1" customWidth="1"/>
    <col min="8" max="8" width="13.625" style="1" customWidth="1"/>
    <col min="9" max="16384" width="9" style="1"/>
  </cols>
  <sheetData>
    <row r="1" spans="1:8" ht="14.25">
      <c r="A1" s="2" t="s">
        <v>63</v>
      </c>
      <c r="B1" s="2"/>
      <c r="C1" s="2"/>
      <c r="D1" s="2"/>
      <c r="E1" s="2"/>
      <c r="F1" s="31"/>
      <c r="G1" s="2"/>
      <c r="H1" s="32"/>
    </row>
    <row r="2" spans="1:8" ht="15" thickBot="1">
      <c r="A2" s="2" t="s">
        <v>105</v>
      </c>
      <c r="B2" s="2"/>
      <c r="C2" s="2"/>
      <c r="D2" s="2"/>
      <c r="E2" s="2"/>
      <c r="F2" s="31"/>
      <c r="G2" s="2"/>
      <c r="H2" s="5" t="s">
        <v>29</v>
      </c>
    </row>
    <row r="3" spans="1:8" ht="14.25">
      <c r="A3" s="244" t="s">
        <v>64</v>
      </c>
      <c r="B3" s="212" t="s">
        <v>65</v>
      </c>
      <c r="C3" s="247" t="s">
        <v>94</v>
      </c>
      <c r="D3" s="214" t="s">
        <v>32</v>
      </c>
      <c r="E3" s="214"/>
      <c r="F3" s="214"/>
      <c r="G3" s="214" t="s">
        <v>33</v>
      </c>
      <c r="H3" s="240" t="s">
        <v>34</v>
      </c>
    </row>
    <row r="4" spans="1:8" ht="15" thickBot="1">
      <c r="A4" s="245"/>
      <c r="B4" s="213"/>
      <c r="C4" s="248"/>
      <c r="D4" s="17" t="s">
        <v>35</v>
      </c>
      <c r="E4" s="17" t="s">
        <v>36</v>
      </c>
      <c r="F4" s="19" t="s">
        <v>66</v>
      </c>
      <c r="G4" s="246"/>
      <c r="H4" s="241"/>
    </row>
    <row r="5" spans="1:8" ht="28.5">
      <c r="A5" s="76" t="s">
        <v>164</v>
      </c>
      <c r="B5" s="72" t="s">
        <v>165</v>
      </c>
      <c r="C5" s="79" t="s">
        <v>172</v>
      </c>
      <c r="D5" s="66">
        <v>500000</v>
      </c>
      <c r="E5" s="70">
        <v>1</v>
      </c>
      <c r="F5" s="10" t="s">
        <v>133</v>
      </c>
      <c r="G5" s="139" t="s">
        <v>136</v>
      </c>
      <c r="H5" s="59">
        <f>ROUNDDOWN(D5*E5,0)</f>
        <v>500000</v>
      </c>
    </row>
    <row r="6" spans="1:8" ht="14.25">
      <c r="A6" s="76" t="s">
        <v>166</v>
      </c>
      <c r="B6" s="73" t="s">
        <v>167</v>
      </c>
      <c r="C6" s="80" t="s">
        <v>168</v>
      </c>
      <c r="D6" s="25">
        <v>124000</v>
      </c>
      <c r="E6" s="70">
        <v>2</v>
      </c>
      <c r="F6" s="10" t="s">
        <v>122</v>
      </c>
      <c r="G6" s="139" t="s">
        <v>135</v>
      </c>
      <c r="H6" s="59">
        <f>ROUNDDOWN(D6*E6,0)</f>
        <v>248000</v>
      </c>
    </row>
    <row r="7" spans="1:8" ht="14.25">
      <c r="A7" s="76" t="s">
        <v>169</v>
      </c>
      <c r="B7" s="73" t="s">
        <v>170</v>
      </c>
      <c r="C7" s="80" t="s">
        <v>171</v>
      </c>
      <c r="D7" s="25">
        <v>750000</v>
      </c>
      <c r="E7" s="70">
        <v>1</v>
      </c>
      <c r="F7" s="10" t="s">
        <v>133</v>
      </c>
      <c r="G7" s="139" t="s">
        <v>134</v>
      </c>
      <c r="H7" s="59">
        <f t="shared" ref="H7:H24" si="0">ROUNDDOWN(D7*E7,0)</f>
        <v>750000</v>
      </c>
    </row>
    <row r="8" spans="1:8" ht="14.25">
      <c r="A8" s="76"/>
      <c r="B8" s="73"/>
      <c r="C8" s="80"/>
      <c r="D8" s="25"/>
      <c r="E8" s="70"/>
      <c r="F8" s="10"/>
      <c r="G8" s="139"/>
      <c r="H8" s="59">
        <f t="shared" si="0"/>
        <v>0</v>
      </c>
    </row>
    <row r="9" spans="1:8" ht="14.25">
      <c r="A9" s="76"/>
      <c r="B9" s="73"/>
      <c r="C9" s="80"/>
      <c r="D9" s="25"/>
      <c r="E9" s="70"/>
      <c r="F9" s="10"/>
      <c r="G9" s="139"/>
      <c r="H9" s="59">
        <f t="shared" si="0"/>
        <v>0</v>
      </c>
    </row>
    <row r="10" spans="1:8" ht="14.25">
      <c r="A10" s="76"/>
      <c r="B10" s="73"/>
      <c r="C10" s="80"/>
      <c r="D10" s="25"/>
      <c r="E10" s="70"/>
      <c r="F10" s="10"/>
      <c r="G10" s="139"/>
      <c r="H10" s="59">
        <f t="shared" si="0"/>
        <v>0</v>
      </c>
    </row>
    <row r="11" spans="1:8" ht="14.25">
      <c r="A11" s="77"/>
      <c r="B11" s="74"/>
      <c r="C11" s="81"/>
      <c r="D11" s="25"/>
      <c r="E11" s="70"/>
      <c r="F11" s="10"/>
      <c r="G11" s="139"/>
      <c r="H11" s="59">
        <f t="shared" si="0"/>
        <v>0</v>
      </c>
    </row>
    <row r="12" spans="1:8" ht="14.25">
      <c r="A12" s="77"/>
      <c r="B12" s="74"/>
      <c r="C12" s="81"/>
      <c r="D12" s="25"/>
      <c r="E12" s="70"/>
      <c r="F12" s="10"/>
      <c r="G12" s="139"/>
      <c r="H12" s="59">
        <f t="shared" si="0"/>
        <v>0</v>
      </c>
    </row>
    <row r="13" spans="1:8" ht="14.25">
      <c r="A13" s="77"/>
      <c r="B13" s="74"/>
      <c r="C13" s="81"/>
      <c r="D13" s="25"/>
      <c r="E13" s="70"/>
      <c r="F13" s="10"/>
      <c r="G13" s="139"/>
      <c r="H13" s="59">
        <f t="shared" si="0"/>
        <v>0</v>
      </c>
    </row>
    <row r="14" spans="1:8" ht="14.25">
      <c r="A14" s="77"/>
      <c r="B14" s="74"/>
      <c r="C14" s="81"/>
      <c r="D14" s="25"/>
      <c r="E14" s="70"/>
      <c r="F14" s="10"/>
      <c r="G14" s="139"/>
      <c r="H14" s="59">
        <f t="shared" si="0"/>
        <v>0</v>
      </c>
    </row>
    <row r="15" spans="1:8" ht="14.25">
      <c r="A15" s="76"/>
      <c r="B15" s="73"/>
      <c r="C15" s="80"/>
      <c r="D15" s="25"/>
      <c r="E15" s="70"/>
      <c r="F15" s="10"/>
      <c r="G15" s="139"/>
      <c r="H15" s="59">
        <f t="shared" si="0"/>
        <v>0</v>
      </c>
    </row>
    <row r="16" spans="1:8" ht="14.25">
      <c r="A16" s="76"/>
      <c r="B16" s="73"/>
      <c r="C16" s="80"/>
      <c r="D16" s="25"/>
      <c r="E16" s="70"/>
      <c r="F16" s="10"/>
      <c r="G16" s="139"/>
      <c r="H16" s="59">
        <f t="shared" si="0"/>
        <v>0</v>
      </c>
    </row>
    <row r="17" spans="1:9" ht="14.25">
      <c r="A17" s="76"/>
      <c r="B17" s="73"/>
      <c r="C17" s="80"/>
      <c r="D17" s="25"/>
      <c r="E17" s="70"/>
      <c r="F17" s="10"/>
      <c r="G17" s="139"/>
      <c r="H17" s="59">
        <f t="shared" si="0"/>
        <v>0</v>
      </c>
    </row>
    <row r="18" spans="1:9" ht="14.25">
      <c r="A18" s="76"/>
      <c r="B18" s="73"/>
      <c r="C18" s="80"/>
      <c r="D18" s="25"/>
      <c r="E18" s="70"/>
      <c r="F18" s="10"/>
      <c r="G18" s="139"/>
      <c r="H18" s="59">
        <f t="shared" si="0"/>
        <v>0</v>
      </c>
    </row>
    <row r="19" spans="1:9" ht="14.25">
      <c r="A19" s="76"/>
      <c r="B19" s="73"/>
      <c r="C19" s="80"/>
      <c r="D19" s="25"/>
      <c r="E19" s="70"/>
      <c r="F19" s="10"/>
      <c r="G19" s="139"/>
      <c r="H19" s="59">
        <f t="shared" si="0"/>
        <v>0</v>
      </c>
    </row>
    <row r="20" spans="1:9" ht="14.25">
      <c r="A20" s="77"/>
      <c r="B20" s="74"/>
      <c r="C20" s="81"/>
      <c r="D20" s="25"/>
      <c r="E20" s="70"/>
      <c r="F20" s="10"/>
      <c r="G20" s="139"/>
      <c r="H20" s="59">
        <f t="shared" si="0"/>
        <v>0</v>
      </c>
    </row>
    <row r="21" spans="1:9" ht="14.25">
      <c r="A21" s="77"/>
      <c r="B21" s="74"/>
      <c r="C21" s="81"/>
      <c r="D21" s="25"/>
      <c r="E21" s="70"/>
      <c r="F21" s="10"/>
      <c r="G21" s="139"/>
      <c r="H21" s="59">
        <f t="shared" si="0"/>
        <v>0</v>
      </c>
    </row>
    <row r="22" spans="1:9" ht="14.25">
      <c r="A22" s="77"/>
      <c r="B22" s="74"/>
      <c r="C22" s="81"/>
      <c r="D22" s="25"/>
      <c r="E22" s="70"/>
      <c r="F22" s="10"/>
      <c r="G22" s="139"/>
      <c r="H22" s="59">
        <f t="shared" si="0"/>
        <v>0</v>
      </c>
    </row>
    <row r="23" spans="1:9" ht="14.25">
      <c r="A23" s="77"/>
      <c r="B23" s="74"/>
      <c r="C23" s="81"/>
      <c r="D23" s="25"/>
      <c r="E23" s="70"/>
      <c r="F23" s="10"/>
      <c r="G23" s="139"/>
      <c r="H23" s="59">
        <f t="shared" si="0"/>
        <v>0</v>
      </c>
    </row>
    <row r="24" spans="1:9" ht="15" thickBot="1">
      <c r="A24" s="78"/>
      <c r="B24" s="75"/>
      <c r="C24" s="82"/>
      <c r="D24" s="25"/>
      <c r="E24" s="70"/>
      <c r="F24" s="10"/>
      <c r="G24" s="139"/>
      <c r="H24" s="59">
        <f t="shared" si="0"/>
        <v>0</v>
      </c>
    </row>
    <row r="25" spans="1:9" ht="15" thickBot="1">
      <c r="A25" s="242" t="s">
        <v>37</v>
      </c>
      <c r="B25" s="243"/>
      <c r="C25" s="243"/>
      <c r="D25" s="243"/>
      <c r="E25" s="243"/>
      <c r="F25" s="243"/>
      <c r="G25" s="21"/>
      <c r="H25" s="35">
        <f>SUM(H5:H24)</f>
        <v>1498000</v>
      </c>
    </row>
    <row r="27" spans="1:9">
      <c r="G27" s="42" t="s">
        <v>74</v>
      </c>
      <c r="H27" s="50">
        <f>SUMIF($G5:$G24,"不課税",$H5:$H24)</f>
        <v>248000</v>
      </c>
      <c r="I27" s="48" t="s">
        <v>81</v>
      </c>
    </row>
    <row r="28" spans="1:9">
      <c r="G28" s="175" t="s">
        <v>74</v>
      </c>
      <c r="H28" s="172">
        <f>SUMIF($G5:$G24,"不課税（インボイス経過措置適用）",$H5:$H24)</f>
        <v>500000</v>
      </c>
      <c r="I28" s="48" t="s">
        <v>117</v>
      </c>
    </row>
    <row r="29" spans="1:9">
      <c r="G29" s="175" t="s">
        <v>195</v>
      </c>
    </row>
  </sheetData>
  <sheetProtection password="ED69" sheet="1" objects="1" scenarios="1" formatRows="0" selectLockedCells="1"/>
  <mergeCells count="7">
    <mergeCell ref="H3:H4"/>
    <mergeCell ref="A25:F25"/>
    <mergeCell ref="A3:A4"/>
    <mergeCell ref="B3:B4"/>
    <mergeCell ref="D3:F3"/>
    <mergeCell ref="G3:G4"/>
    <mergeCell ref="C3:C4"/>
  </mergeCells>
  <phoneticPr fontId="12"/>
  <dataValidations count="4">
    <dataValidation type="list" allowBlank="1" showInputMessage="1" showErrorMessage="1" errorTitle="プルダウン" error="プルダウンから選択してください。" sqref="F5:F24">
      <formula1>"選択してください,個,点,式,件,回,ヶ月"</formula1>
    </dataValidation>
    <dataValidation type="list" allowBlank="1" showInputMessage="1" showErrorMessage="1" errorTitle="プルダウン" error="プルダウンから選択してください。" sqref="G5:G24">
      <formula1>"税込（課税）,不課税,不課税（インボイス経過措置適用）"</formula1>
    </dataValidation>
    <dataValidation imeMode="disabled" allowBlank="1" showInputMessage="1" showErrorMessage="1" sqref="E5:E24"/>
    <dataValidation type="whole" imeMode="disabled" operator="greaterThanOrEqual" allowBlank="1" showInputMessage="1" showErrorMessage="1" sqref="D5:D24">
      <formula1>0</formula1>
    </dataValidation>
  </dataValidations>
  <pageMargins left="0.70866141732283472" right="0.70866141732283472" top="0.74803149606299213" bottom="0.74803149606299213" header="0.31496062992125984" footer="0.31496062992125984"/>
  <pageSetup paperSize="9" scale="98" orientation="landscape" r:id="rId1"/>
  <colBreaks count="1" manualBreakCount="1">
    <brk id="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view="pageBreakPreview" zoomScaleNormal="100" zoomScaleSheetLayoutView="100" workbookViewId="0">
      <selection activeCell="C17" sqref="C17"/>
    </sheetView>
  </sheetViews>
  <sheetFormatPr defaultRowHeight="13.5"/>
  <cols>
    <col min="1" max="1" width="22.75" style="1" bestFit="1" customWidth="1"/>
    <col min="2" max="2" width="17.625" style="1" customWidth="1"/>
    <col min="3" max="3" width="42.75" style="1" bestFit="1" customWidth="1"/>
    <col min="4" max="4" width="9.75" style="1" bestFit="1" customWidth="1"/>
    <col min="5" max="5" width="9.125" style="1" bestFit="1" customWidth="1"/>
    <col min="6" max="6" width="9" style="1"/>
    <col min="7" max="7" width="13.875" style="1" bestFit="1" customWidth="1"/>
    <col min="8" max="8" width="11.125" style="1" bestFit="1" customWidth="1"/>
    <col min="9" max="16384" width="9" style="1"/>
  </cols>
  <sheetData>
    <row r="1" spans="1:8" ht="14.25">
      <c r="A1" s="2" t="s">
        <v>63</v>
      </c>
      <c r="B1" s="2"/>
      <c r="C1" s="2"/>
      <c r="D1" s="2"/>
      <c r="E1" s="2"/>
      <c r="F1" s="31"/>
      <c r="G1" s="2"/>
      <c r="H1" s="32"/>
    </row>
    <row r="2" spans="1:8" ht="15" thickBot="1">
      <c r="A2" s="2" t="s">
        <v>67</v>
      </c>
      <c r="B2" s="2"/>
      <c r="C2" s="2"/>
      <c r="D2" s="2"/>
      <c r="E2" s="2"/>
      <c r="F2" s="4"/>
      <c r="G2" s="2"/>
      <c r="H2" s="5" t="s">
        <v>29</v>
      </c>
    </row>
    <row r="3" spans="1:8" ht="14.25" customHeight="1">
      <c r="A3" s="253" t="s">
        <v>64</v>
      </c>
      <c r="B3" s="253" t="s">
        <v>38</v>
      </c>
      <c r="C3" s="247" t="s">
        <v>65</v>
      </c>
      <c r="D3" s="257" t="s">
        <v>32</v>
      </c>
      <c r="E3" s="258"/>
      <c r="F3" s="259"/>
      <c r="G3" s="260" t="s">
        <v>62</v>
      </c>
      <c r="H3" s="251" t="s">
        <v>34</v>
      </c>
    </row>
    <row r="4" spans="1:8" ht="15" thickBot="1">
      <c r="A4" s="254"/>
      <c r="B4" s="254"/>
      <c r="C4" s="248"/>
      <c r="D4" s="17" t="s">
        <v>35</v>
      </c>
      <c r="E4" s="17" t="s">
        <v>36</v>
      </c>
      <c r="F4" s="19" t="s">
        <v>66</v>
      </c>
      <c r="G4" s="261"/>
      <c r="H4" s="252"/>
    </row>
    <row r="5" spans="1:8" ht="14.25">
      <c r="A5" s="141" t="s">
        <v>173</v>
      </c>
      <c r="B5" s="143" t="s">
        <v>174</v>
      </c>
      <c r="C5" s="138" t="s">
        <v>175</v>
      </c>
      <c r="D5" s="69">
        <v>7000</v>
      </c>
      <c r="E5" s="7">
        <v>10</v>
      </c>
      <c r="F5" s="71" t="s">
        <v>176</v>
      </c>
      <c r="G5" s="64" t="s">
        <v>134</v>
      </c>
      <c r="H5" s="59">
        <f>ROUNDDOWN(D5*E5,0)</f>
        <v>70000</v>
      </c>
    </row>
    <row r="6" spans="1:8" ht="14.25">
      <c r="A6" s="141" t="s">
        <v>177</v>
      </c>
      <c r="B6" s="144" t="s">
        <v>178</v>
      </c>
      <c r="C6" s="139" t="s">
        <v>179</v>
      </c>
      <c r="D6" s="28">
        <v>5000</v>
      </c>
      <c r="E6" s="28">
        <v>12</v>
      </c>
      <c r="F6" s="10" t="s">
        <v>176</v>
      </c>
      <c r="G6" s="64" t="s">
        <v>134</v>
      </c>
      <c r="H6" s="59">
        <f>ROUNDDOWN(D6*E6,0)</f>
        <v>60000</v>
      </c>
    </row>
    <row r="7" spans="1:8" ht="14.25">
      <c r="A7" s="141" t="s">
        <v>180</v>
      </c>
      <c r="B7" s="144" t="s">
        <v>181</v>
      </c>
      <c r="C7" s="65" t="s">
        <v>182</v>
      </c>
      <c r="D7" s="33">
        <v>140000</v>
      </c>
      <c r="E7" s="33">
        <v>1</v>
      </c>
      <c r="F7" s="10" t="s">
        <v>122</v>
      </c>
      <c r="G7" s="64" t="s">
        <v>136</v>
      </c>
      <c r="H7" s="59">
        <f t="shared" ref="H7:H34" si="0">ROUNDDOWN(D7*E7,0)</f>
        <v>140000</v>
      </c>
    </row>
    <row r="8" spans="1:8" ht="14.25">
      <c r="A8" s="68" t="s">
        <v>183</v>
      </c>
      <c r="B8" s="144" t="s">
        <v>174</v>
      </c>
      <c r="C8" s="65" t="s">
        <v>184</v>
      </c>
      <c r="D8" s="33">
        <v>50000</v>
      </c>
      <c r="E8" s="33">
        <v>1</v>
      </c>
      <c r="F8" s="10" t="s">
        <v>122</v>
      </c>
      <c r="G8" s="11" t="s">
        <v>135</v>
      </c>
      <c r="H8" s="59">
        <f t="shared" si="0"/>
        <v>50000</v>
      </c>
    </row>
    <row r="9" spans="1:8" ht="14.25">
      <c r="A9" s="68" t="s">
        <v>185</v>
      </c>
      <c r="B9" s="144" t="s">
        <v>174</v>
      </c>
      <c r="C9" s="65" t="s">
        <v>186</v>
      </c>
      <c r="D9" s="33">
        <v>200000</v>
      </c>
      <c r="E9" s="33">
        <v>1</v>
      </c>
      <c r="F9" s="10" t="s">
        <v>122</v>
      </c>
      <c r="G9" s="11" t="s">
        <v>135</v>
      </c>
      <c r="H9" s="59">
        <f t="shared" si="0"/>
        <v>200000</v>
      </c>
    </row>
    <row r="10" spans="1:8" ht="14.25">
      <c r="A10" s="68" t="s">
        <v>187</v>
      </c>
      <c r="B10" s="144" t="s">
        <v>174</v>
      </c>
      <c r="C10" s="65" t="s">
        <v>184</v>
      </c>
      <c r="D10" s="33">
        <v>10000</v>
      </c>
      <c r="E10" s="33">
        <v>1</v>
      </c>
      <c r="F10" s="10" t="s">
        <v>122</v>
      </c>
      <c r="G10" s="11" t="s">
        <v>135</v>
      </c>
      <c r="H10" s="59">
        <f t="shared" si="0"/>
        <v>10000</v>
      </c>
    </row>
    <row r="11" spans="1:8" ht="14.25">
      <c r="A11" s="68" t="s">
        <v>188</v>
      </c>
      <c r="B11" s="144" t="s">
        <v>174</v>
      </c>
      <c r="C11" s="65" t="s">
        <v>189</v>
      </c>
      <c r="D11" s="33">
        <v>10800</v>
      </c>
      <c r="E11" s="33">
        <v>2</v>
      </c>
      <c r="F11" s="10" t="s">
        <v>122</v>
      </c>
      <c r="G11" s="11" t="s">
        <v>134</v>
      </c>
      <c r="H11" s="59">
        <f t="shared" si="0"/>
        <v>21600</v>
      </c>
    </row>
    <row r="12" spans="1:8" ht="14.25">
      <c r="A12" s="68" t="s">
        <v>190</v>
      </c>
      <c r="B12" s="144" t="s">
        <v>174</v>
      </c>
      <c r="C12" s="139" t="s">
        <v>191</v>
      </c>
      <c r="D12" s="33">
        <v>10000</v>
      </c>
      <c r="E12" s="33">
        <v>1</v>
      </c>
      <c r="F12" s="10" t="s">
        <v>122</v>
      </c>
      <c r="G12" s="11" t="s">
        <v>134</v>
      </c>
      <c r="H12" s="59">
        <f t="shared" si="0"/>
        <v>10000</v>
      </c>
    </row>
    <row r="13" spans="1:8" ht="28.5">
      <c r="A13" s="68" t="s">
        <v>192</v>
      </c>
      <c r="B13" s="144" t="s">
        <v>193</v>
      </c>
      <c r="C13" s="63" t="s">
        <v>194</v>
      </c>
      <c r="D13" s="33">
        <v>10000</v>
      </c>
      <c r="E13" s="33">
        <v>1</v>
      </c>
      <c r="F13" s="10" t="s">
        <v>122</v>
      </c>
      <c r="G13" s="11" t="s">
        <v>134</v>
      </c>
      <c r="H13" s="59">
        <f t="shared" si="0"/>
        <v>10000</v>
      </c>
    </row>
    <row r="14" spans="1:8" ht="14.25">
      <c r="A14" s="68"/>
      <c r="B14" s="144"/>
      <c r="C14" s="65"/>
      <c r="D14" s="33"/>
      <c r="E14" s="33"/>
      <c r="F14" s="10"/>
      <c r="G14" s="11"/>
      <c r="H14" s="59">
        <f t="shared" si="0"/>
        <v>0</v>
      </c>
    </row>
    <row r="15" spans="1:8" ht="14.25">
      <c r="A15" s="68"/>
      <c r="B15" s="144"/>
      <c r="C15" s="65"/>
      <c r="D15" s="33"/>
      <c r="E15" s="33"/>
      <c r="F15" s="10"/>
      <c r="G15" s="11"/>
      <c r="H15" s="59">
        <f t="shared" ref="H15:H20" si="1">ROUNDDOWN(D15*E15,0)</f>
        <v>0</v>
      </c>
    </row>
    <row r="16" spans="1:8" ht="14.25">
      <c r="A16" s="68"/>
      <c r="B16" s="144"/>
      <c r="C16" s="65"/>
      <c r="D16" s="33"/>
      <c r="E16" s="33"/>
      <c r="F16" s="10"/>
      <c r="G16" s="11"/>
      <c r="H16" s="59">
        <f t="shared" si="1"/>
        <v>0</v>
      </c>
    </row>
    <row r="17" spans="1:8" ht="14.25">
      <c r="A17" s="68"/>
      <c r="B17" s="144"/>
      <c r="C17" s="65"/>
      <c r="D17" s="33"/>
      <c r="E17" s="33"/>
      <c r="F17" s="10"/>
      <c r="G17" s="11"/>
      <c r="H17" s="59">
        <f t="shared" si="1"/>
        <v>0</v>
      </c>
    </row>
    <row r="18" spans="1:8" ht="14.25">
      <c r="A18" s="68"/>
      <c r="B18" s="144"/>
      <c r="C18" s="65"/>
      <c r="D18" s="33"/>
      <c r="E18" s="33"/>
      <c r="F18" s="10"/>
      <c r="G18" s="11"/>
      <c r="H18" s="59">
        <f t="shared" si="1"/>
        <v>0</v>
      </c>
    </row>
    <row r="19" spans="1:8" ht="14.25">
      <c r="A19" s="68"/>
      <c r="B19" s="144"/>
      <c r="C19" s="65"/>
      <c r="D19" s="33"/>
      <c r="E19" s="33"/>
      <c r="F19" s="10"/>
      <c r="G19" s="11"/>
      <c r="H19" s="59">
        <f t="shared" si="1"/>
        <v>0</v>
      </c>
    </row>
    <row r="20" spans="1:8" ht="14.25">
      <c r="A20" s="68"/>
      <c r="B20" s="144"/>
      <c r="C20" s="65"/>
      <c r="D20" s="33"/>
      <c r="E20" s="33"/>
      <c r="F20" s="10"/>
      <c r="G20" s="11"/>
      <c r="H20" s="59">
        <f t="shared" si="1"/>
        <v>0</v>
      </c>
    </row>
    <row r="21" spans="1:8" ht="14.25">
      <c r="A21" s="68"/>
      <c r="B21" s="144"/>
      <c r="C21" s="65"/>
      <c r="D21" s="33"/>
      <c r="E21" s="33"/>
      <c r="F21" s="10"/>
      <c r="G21" s="11"/>
      <c r="H21" s="59">
        <f t="shared" si="0"/>
        <v>0</v>
      </c>
    </row>
    <row r="22" spans="1:8" ht="14.25">
      <c r="A22" s="68"/>
      <c r="B22" s="144"/>
      <c r="C22" s="65"/>
      <c r="D22" s="33"/>
      <c r="E22" s="33"/>
      <c r="F22" s="10"/>
      <c r="G22" s="11"/>
      <c r="H22" s="59">
        <f t="shared" si="0"/>
        <v>0</v>
      </c>
    </row>
    <row r="23" spans="1:8" ht="14.25">
      <c r="A23" s="68"/>
      <c r="B23" s="144"/>
      <c r="C23" s="65"/>
      <c r="D23" s="33"/>
      <c r="E23" s="33"/>
      <c r="F23" s="10"/>
      <c r="G23" s="11"/>
      <c r="H23" s="59">
        <f t="shared" si="0"/>
        <v>0</v>
      </c>
    </row>
    <row r="24" spans="1:8" ht="14.25">
      <c r="A24" s="68"/>
      <c r="B24" s="144"/>
      <c r="C24" s="65"/>
      <c r="D24" s="33"/>
      <c r="E24" s="33"/>
      <c r="F24" s="10"/>
      <c r="G24" s="11"/>
      <c r="H24" s="59">
        <f t="shared" si="0"/>
        <v>0</v>
      </c>
    </row>
    <row r="25" spans="1:8" ht="14.25">
      <c r="A25" s="68"/>
      <c r="B25" s="144"/>
      <c r="C25" s="65"/>
      <c r="D25" s="33"/>
      <c r="E25" s="33"/>
      <c r="F25" s="10"/>
      <c r="G25" s="11"/>
      <c r="H25" s="59">
        <f t="shared" si="0"/>
        <v>0</v>
      </c>
    </row>
    <row r="26" spans="1:8" ht="14.25">
      <c r="A26" s="68"/>
      <c r="B26" s="144"/>
      <c r="C26" s="65"/>
      <c r="D26" s="33"/>
      <c r="E26" s="33"/>
      <c r="F26" s="10"/>
      <c r="G26" s="11"/>
      <c r="H26" s="59">
        <f t="shared" si="0"/>
        <v>0</v>
      </c>
    </row>
    <row r="27" spans="1:8" ht="14.25">
      <c r="A27" s="68"/>
      <c r="B27" s="144"/>
      <c r="C27" s="65"/>
      <c r="D27" s="33"/>
      <c r="E27" s="33"/>
      <c r="F27" s="10"/>
      <c r="G27" s="11"/>
      <c r="H27" s="59">
        <f t="shared" si="0"/>
        <v>0</v>
      </c>
    </row>
    <row r="28" spans="1:8" ht="14.25">
      <c r="A28" s="68"/>
      <c r="B28" s="144"/>
      <c r="C28" s="65"/>
      <c r="D28" s="33"/>
      <c r="E28" s="33"/>
      <c r="F28" s="10"/>
      <c r="G28" s="11"/>
      <c r="H28" s="59">
        <f t="shared" si="0"/>
        <v>0</v>
      </c>
    </row>
    <row r="29" spans="1:8" ht="14.25">
      <c r="A29" s="68"/>
      <c r="B29" s="144"/>
      <c r="C29" s="65"/>
      <c r="D29" s="33"/>
      <c r="E29" s="33"/>
      <c r="F29" s="10"/>
      <c r="G29" s="11"/>
      <c r="H29" s="59">
        <f t="shared" si="0"/>
        <v>0</v>
      </c>
    </row>
    <row r="30" spans="1:8" ht="14.25">
      <c r="A30" s="68"/>
      <c r="B30" s="144"/>
      <c r="C30" s="65"/>
      <c r="D30" s="33"/>
      <c r="E30" s="33"/>
      <c r="F30" s="10"/>
      <c r="G30" s="11"/>
      <c r="H30" s="59">
        <f t="shared" si="0"/>
        <v>0</v>
      </c>
    </row>
    <row r="31" spans="1:8" ht="14.25">
      <c r="A31" s="68"/>
      <c r="B31" s="144"/>
      <c r="C31" s="65"/>
      <c r="D31" s="33"/>
      <c r="E31" s="33"/>
      <c r="F31" s="10"/>
      <c r="G31" s="11"/>
      <c r="H31" s="59">
        <f t="shared" si="0"/>
        <v>0</v>
      </c>
    </row>
    <row r="32" spans="1:8" ht="14.25">
      <c r="A32" s="68"/>
      <c r="B32" s="144"/>
      <c r="C32" s="65"/>
      <c r="D32" s="33"/>
      <c r="E32" s="33"/>
      <c r="F32" s="10"/>
      <c r="G32" s="11"/>
      <c r="H32" s="59">
        <f t="shared" si="0"/>
        <v>0</v>
      </c>
    </row>
    <row r="33" spans="1:9" ht="14.25">
      <c r="A33" s="68"/>
      <c r="B33" s="144"/>
      <c r="C33" s="65"/>
      <c r="D33" s="33"/>
      <c r="E33" s="33"/>
      <c r="F33" s="10"/>
      <c r="G33" s="11"/>
      <c r="H33" s="59">
        <f t="shared" si="0"/>
        <v>0</v>
      </c>
    </row>
    <row r="34" spans="1:9" ht="15" thickBot="1">
      <c r="A34" s="142"/>
      <c r="B34" s="144"/>
      <c r="C34" s="140"/>
      <c r="D34" s="34"/>
      <c r="E34" s="34"/>
      <c r="F34" s="36"/>
      <c r="G34" s="27"/>
      <c r="H34" s="59">
        <f t="shared" si="0"/>
        <v>0</v>
      </c>
    </row>
    <row r="35" spans="1:9" ht="15" thickBot="1">
      <c r="A35" s="255" t="s">
        <v>37</v>
      </c>
      <c r="B35" s="256"/>
      <c r="C35" s="256"/>
      <c r="D35" s="256"/>
      <c r="E35" s="256"/>
      <c r="F35" s="256"/>
      <c r="G35" s="256"/>
      <c r="H35" s="35">
        <f>SUM(H5:H34)</f>
        <v>571600</v>
      </c>
    </row>
    <row r="37" spans="1:9">
      <c r="F37" s="262" t="s">
        <v>84</v>
      </c>
      <c r="G37" s="262"/>
      <c r="H37" s="50">
        <f>SUMIF(B$5:B$34,"印刷製本費",H$5:H$34)</f>
        <v>140000</v>
      </c>
    </row>
    <row r="38" spans="1:9">
      <c r="F38" s="262" t="s">
        <v>85</v>
      </c>
      <c r="G38" s="262"/>
      <c r="H38" s="50">
        <f>SUMIF(B$5:B$34,"会議費",H$5:H$34)</f>
        <v>0</v>
      </c>
    </row>
    <row r="39" spans="1:9">
      <c r="F39" s="262" t="s">
        <v>86</v>
      </c>
      <c r="G39" s="262"/>
      <c r="H39" s="50">
        <f>SUMIF(B$5:B$34,"通信運搬費",H$5:H$34)</f>
        <v>60000</v>
      </c>
    </row>
    <row r="40" spans="1:9">
      <c r="F40" s="262" t="s">
        <v>87</v>
      </c>
      <c r="G40" s="262"/>
      <c r="H40" s="50">
        <f>SUMIF(B$5:B$34,"光熱水費",H$5:H$34)</f>
        <v>0</v>
      </c>
    </row>
    <row r="41" spans="1:9">
      <c r="F41" s="263" t="s">
        <v>103</v>
      </c>
      <c r="G41" s="264"/>
      <c r="H41" s="50">
        <f>SUMIF(B$5:B$34,"バイアウト経費",H$5:H$34)</f>
        <v>10000</v>
      </c>
    </row>
    <row r="42" spans="1:9">
      <c r="F42" s="262" t="s">
        <v>83</v>
      </c>
      <c r="G42" s="262"/>
      <c r="H42" s="50">
        <f>SUMIF(B$5:B$34,"その他（諸経費）",H$5:H$34)</f>
        <v>361600</v>
      </c>
    </row>
    <row r="43" spans="1:9">
      <c r="F43" s="262" t="s">
        <v>80</v>
      </c>
      <c r="G43" s="262"/>
      <c r="H43" s="50">
        <f>SUMIF(G$5:G$34,"不課税",H$5:H$34)</f>
        <v>260000</v>
      </c>
      <c r="I43" s="48" t="s">
        <v>81</v>
      </c>
    </row>
    <row r="44" spans="1:9">
      <c r="F44" s="249" t="s">
        <v>41</v>
      </c>
      <c r="G44" s="250"/>
      <c r="H44" s="172">
        <f>SUMIF(G$5:G$34,"不課税（インボイス経過措置適用）",H$5:H$34)</f>
        <v>140000</v>
      </c>
      <c r="I44" s="48" t="s">
        <v>118</v>
      </c>
    </row>
    <row r="45" spans="1:9">
      <c r="F45" s="175" t="s">
        <v>195</v>
      </c>
    </row>
  </sheetData>
  <sheetProtection password="ED69" sheet="1" formatRows="0" selectLockedCells="1"/>
  <mergeCells count="15">
    <mergeCell ref="F44:G44"/>
    <mergeCell ref="H3:H4"/>
    <mergeCell ref="B3:B4"/>
    <mergeCell ref="A35:G35"/>
    <mergeCell ref="A3:A4"/>
    <mergeCell ref="C3:C4"/>
    <mergeCell ref="D3:F3"/>
    <mergeCell ref="G3:G4"/>
    <mergeCell ref="F42:G42"/>
    <mergeCell ref="F43:G43"/>
    <mergeCell ref="F37:G37"/>
    <mergeCell ref="F38:G38"/>
    <mergeCell ref="F39:G39"/>
    <mergeCell ref="F40:G40"/>
    <mergeCell ref="F41:G41"/>
  </mergeCells>
  <phoneticPr fontId="12"/>
  <dataValidations count="4">
    <dataValidation type="list" allowBlank="1" showInputMessage="1" showErrorMessage="1" errorTitle="プルダウン" error="プルダウンから選択してください。" sqref="F5:F34">
      <formula1>"選択してください,個,点,式,件,ヶ月"</formula1>
    </dataValidation>
    <dataValidation type="list" allowBlank="1" showInputMessage="1" showErrorMessage="1" errorTitle="プルダウン" error="プルダウンから選択してください。" sqref="G5:G34">
      <formula1>"税込（課税）,不課税,不課税（インボイス経過措置適用）"</formula1>
    </dataValidation>
    <dataValidation type="whole" imeMode="disabled" operator="greaterThanOrEqual" allowBlank="1" showInputMessage="1" showErrorMessage="1" sqref="D5:E34">
      <formula1>0</formula1>
    </dataValidation>
    <dataValidation type="list" allowBlank="1" showInputMessage="1" showErrorMessage="1" sqref="B5:B34">
      <formula1>"印刷製本費,会議費,通信運搬費,光熱水費,バイアウト経費,その他（諸経費）"</formula1>
    </dataValidation>
  </dataValidations>
  <pageMargins left="0.70866141732283472" right="0.70866141732283472" top="0.74803149606299213" bottom="0.74803149606299213" header="0.31496062992125984" footer="0.31496062992125984"/>
  <pageSetup paperSize="9" scale="83" orientation="landscape" r:id="rId1"/>
  <colBreaks count="1" manualBreakCount="1">
    <brk id="8"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
  <sheetViews>
    <sheetView view="pageBreakPreview" zoomScaleNormal="100" zoomScaleSheetLayoutView="100" workbookViewId="0">
      <selection activeCell="I3" sqref="I3"/>
    </sheetView>
  </sheetViews>
  <sheetFormatPr defaultRowHeight="13.5"/>
  <cols>
    <col min="1" max="1" width="29.375" style="1" bestFit="1" customWidth="1"/>
    <col min="2" max="3" width="9" style="1"/>
    <col min="4" max="4" width="12.5" style="1" customWidth="1"/>
    <col min="5" max="5" width="19.125" style="1" customWidth="1"/>
    <col min="6" max="6" width="10.5" style="1" customWidth="1"/>
    <col min="7" max="7" width="16.125" style="1" customWidth="1"/>
    <col min="8" max="16384" width="9" style="1"/>
  </cols>
  <sheetData>
    <row r="1" spans="1:7" ht="14.25">
      <c r="A1" s="2" t="s">
        <v>63</v>
      </c>
      <c r="B1" s="2"/>
      <c r="C1" s="2"/>
      <c r="D1" s="2"/>
      <c r="E1" s="2"/>
      <c r="F1" s="4"/>
      <c r="G1" s="4"/>
    </row>
    <row r="2" spans="1:7" ht="15" thickBot="1">
      <c r="A2" s="2" t="s">
        <v>68</v>
      </c>
      <c r="B2" s="2"/>
      <c r="C2" s="2"/>
      <c r="D2" s="2"/>
      <c r="E2" s="2"/>
      <c r="F2" s="4"/>
      <c r="G2" s="5" t="s">
        <v>29</v>
      </c>
    </row>
    <row r="3" spans="1:7" ht="29.25" customHeight="1">
      <c r="A3" s="37" t="s">
        <v>69</v>
      </c>
      <c r="B3" s="267" t="s">
        <v>64</v>
      </c>
      <c r="C3" s="268"/>
      <c r="D3" s="20" t="s">
        <v>70</v>
      </c>
      <c r="E3" s="170" t="s">
        <v>116</v>
      </c>
      <c r="F3" s="38" t="s">
        <v>71</v>
      </c>
      <c r="G3" s="39" t="s">
        <v>34</v>
      </c>
    </row>
    <row r="4" spans="1:7" ht="14.25">
      <c r="A4" s="40" t="s">
        <v>0</v>
      </c>
      <c r="B4" s="269" t="s">
        <v>72</v>
      </c>
      <c r="C4" s="270"/>
      <c r="D4" s="54">
        <f>設備備品費!H43</f>
        <v>2470000</v>
      </c>
      <c r="E4" s="54">
        <f>設備備品費!H44</f>
        <v>1100000</v>
      </c>
      <c r="F4" s="55">
        <v>0.1</v>
      </c>
      <c r="G4" s="51">
        <f>IF(D4*F4+E4*F4=0,0,ROUNDDOWN(D4*F4+E4*F4*0.2,0))</f>
        <v>269000</v>
      </c>
    </row>
    <row r="5" spans="1:7" ht="14.25">
      <c r="A5" s="40" t="s">
        <v>3</v>
      </c>
      <c r="B5" s="269" t="s">
        <v>72</v>
      </c>
      <c r="C5" s="270"/>
      <c r="D5" s="54">
        <f>人件費!J34+謝金!F30</f>
        <v>4037380</v>
      </c>
      <c r="E5" s="54">
        <f>人件費!J35+謝金!F31</f>
        <v>12000</v>
      </c>
      <c r="F5" s="55">
        <v>0.1</v>
      </c>
      <c r="G5" s="51">
        <f t="shared" ref="G5:G7" si="0">IF(D5*F5+E5*F5=0,0,ROUNDDOWN(D5*F5+E5*F5*0.2,0))</f>
        <v>403978</v>
      </c>
    </row>
    <row r="6" spans="1:7" ht="14.25">
      <c r="A6" s="40" t="s">
        <v>6</v>
      </c>
      <c r="B6" s="269" t="s">
        <v>72</v>
      </c>
      <c r="C6" s="270"/>
      <c r="D6" s="54">
        <f>旅費!M32</f>
        <v>250000</v>
      </c>
      <c r="E6" s="54">
        <f>旅費!M33</f>
        <v>0</v>
      </c>
      <c r="F6" s="55">
        <v>0.1</v>
      </c>
      <c r="G6" s="51">
        <f t="shared" si="0"/>
        <v>25000</v>
      </c>
    </row>
    <row r="7" spans="1:7" ht="14.25">
      <c r="A7" s="83" t="s">
        <v>9</v>
      </c>
      <c r="B7" s="269" t="s">
        <v>72</v>
      </c>
      <c r="C7" s="270"/>
      <c r="D7" s="54">
        <f>その他!H43+外注費!H27</f>
        <v>508000</v>
      </c>
      <c r="E7" s="54">
        <f>その他!H44+外注費!H28</f>
        <v>640000</v>
      </c>
      <c r="F7" s="55">
        <v>0.1</v>
      </c>
      <c r="G7" s="51">
        <f t="shared" si="0"/>
        <v>63600</v>
      </c>
    </row>
    <row r="8" spans="1:7" ht="15" thickBot="1">
      <c r="A8" s="41"/>
      <c r="B8" s="265" t="s">
        <v>37</v>
      </c>
      <c r="C8" s="266"/>
      <c r="D8" s="266"/>
      <c r="E8" s="266"/>
      <c r="F8" s="266"/>
      <c r="G8" s="52">
        <f>SUM(G4:G7)</f>
        <v>761578</v>
      </c>
    </row>
  </sheetData>
  <sheetProtection password="ED69" sheet="1" objects="1" scenarios="1" selectLockedCells="1"/>
  <mergeCells count="6">
    <mergeCell ref="B8:F8"/>
    <mergeCell ref="B3:C3"/>
    <mergeCell ref="B4:C4"/>
    <mergeCell ref="B5:C5"/>
    <mergeCell ref="B6:C6"/>
    <mergeCell ref="B7:C7"/>
  </mergeCells>
  <phoneticPr fontId="12"/>
  <pageMargins left="0.70866141732283472" right="0.70866141732283472" top="0.74803149606299213" bottom="0.74803149606299213" header="0.31496062992125984" footer="0.31496062992125984"/>
  <pageSetup paperSize="9" orientation="landscape" r:id="rId1"/>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経費内訳　合計</vt:lpstr>
      <vt:lpstr>設備備品費</vt:lpstr>
      <vt:lpstr>人件費</vt:lpstr>
      <vt:lpstr>謝金</vt:lpstr>
      <vt:lpstr>旅費</vt:lpstr>
      <vt:lpstr>外注費</vt:lpstr>
      <vt:lpstr>その他</vt:lpstr>
      <vt:lpstr>消費税相当額</vt:lpstr>
      <vt:lpstr>その他!Print_Area</vt:lpstr>
      <vt:lpstr>外注費!Print_Area</vt:lpstr>
      <vt:lpstr>'経費内訳　合計'!Print_Area</vt:lpstr>
      <vt:lpstr>謝金!Print_Area</vt:lpstr>
      <vt:lpstr>消費税相当額!Print_Area</vt:lpstr>
      <vt:lpstr>人件費!Print_Area</vt:lpstr>
      <vt:lpstr>設備備品費!Print_Area</vt:lpstr>
      <vt:lpstr>旅費!Print_Area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2024-03-05T10:12:34Z</dcterms:modified>
</cp:coreProperties>
</file>