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vfs001\data\環境研究総合推進部\02_研究推進課\03■事前評価（新規公募・採択）\R8(2026)新規課題\01_公募要領・申請書様式\"/>
    </mc:Choice>
  </mc:AlternateContent>
  <xr:revisionPtr revIDLastSave="0" documentId="13_ncr:1_{6B8B4856-8857-43DA-B4BC-2F152A2A0D5C}" xr6:coauthVersionLast="47" xr6:coauthVersionMax="47" xr10:uidLastSave="{00000000-0000-0000-0000-000000000000}"/>
  <workbookProtection workbookAlgorithmName="SHA-512" workbookHashValue="PKUpHP9kAMpTIzSNJbbD92c36zf6eiiVGeXJWvotoLrWVB17q3wlcOGAQqR2+YEqEYYFCF7MBa5NhGx7iRoJgQ==" workbookSaltValue="S1Vdw/o2wT0QekU45NiQPw==" workbookSpinCount="100000" lockStructure="1"/>
  <bookViews>
    <workbookView xWindow="28680" yWindow="-120" windowWidth="29040" windowHeight="15720" tabRatio="874" firstSheet="1" activeTab="1" xr2:uid="{2CE481CA-A48A-4DE8-886C-887235708951}"/>
  </bookViews>
  <sheets>
    <sheet name="MST" sheetId="3" state="hidden" r:id="rId1"/>
    <sheet name="課題情報" sheetId="2" r:id="rId2"/>
    <sheet name="【S-25】経費サマリ" sheetId="16" r:id="rId3"/>
    <sheet name="【S-25】経費内訳" sheetId="17" r:id="rId4"/>
    <sheet name="【SⅡ-13】経費サマリ" sheetId="19" r:id="rId5"/>
    <sheet name="【SⅡ-13】経費内訳" sheetId="25" r:id="rId6"/>
  </sheets>
  <externalReferences>
    <externalReference r:id="rId7"/>
  </externalReferences>
  <definedNames>
    <definedName name="【選択してください】" localSheetId="2">[1]MST!#REF!</definedName>
    <definedName name="【選択してください】" localSheetId="3">[1]MST!#REF!</definedName>
    <definedName name="【選択してください】" localSheetId="4">[1]MST!#REF!</definedName>
    <definedName name="【選択してください】" localSheetId="5">[1]MST!#REF!</definedName>
    <definedName name="【選択してください】">MST!#REF!</definedName>
    <definedName name="①公募区分">MST!#REF!</definedName>
    <definedName name="_xlnm.Print_Area" localSheetId="2">'【S-25】経費サマリ'!$A$4:$O$21</definedName>
    <definedName name="_xlnm.Print_Area" localSheetId="3">'【S-25】経費内訳'!$A$3:$H$26</definedName>
    <definedName name="_xlnm.Print_Area" localSheetId="4">'【SⅡ-13】経費サマリ'!$A$4:$I$21</definedName>
    <definedName name="_xlnm.Print_Area" localSheetId="5">'【SⅡ-13】経費内訳'!$A$3:$H$26</definedName>
    <definedName name="_xlnm.Print_Area" localSheetId="1">課題情報!$A$3:$L$9</definedName>
    <definedName name="革新型研究開発" localSheetId="2">[1]MST!#REF!</definedName>
    <definedName name="革新型研究開発" localSheetId="3">[1]MST!#REF!</definedName>
    <definedName name="革新型研究開発" localSheetId="4">[1]MST!#REF!</definedName>
    <definedName name="革新型研究開発" localSheetId="5">[1]MST!#REF!</definedName>
    <definedName name="革新型研究開発">MST!#REF!</definedName>
    <definedName name="環境問題対応型研究" localSheetId="2">[1]MST!#REF!</definedName>
    <definedName name="環境問題対応型研究" localSheetId="3">[1]MST!#REF!</definedName>
    <definedName name="環境問題対応型研究" localSheetId="4">[1]MST!#REF!</definedName>
    <definedName name="環境問題対応型研究" localSheetId="5">[1]MST!#REF!</definedName>
    <definedName name="環境問題対応型研究">MST!#REF!</definedName>
    <definedName name="次世代事業" localSheetId="2">[1]MST!#REF!</definedName>
    <definedName name="次世代事業" localSheetId="3">[1]MST!#REF!</definedName>
    <definedName name="次世代事業" localSheetId="4">[1]MST!#REF!</definedName>
    <definedName name="次世代事業" localSheetId="5">[1]MST!#REF!</definedName>
    <definedName name="次世代事業">MST!#REF!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9" l="1"/>
  <c r="G12" i="19"/>
  <c r="G11" i="19"/>
  <c r="E15" i="19"/>
  <c r="E12" i="19"/>
  <c r="E11" i="19"/>
  <c r="C15" i="19"/>
  <c r="C14" i="19"/>
  <c r="C12" i="19"/>
  <c r="C11" i="19"/>
  <c r="M20" i="16"/>
  <c r="M6" i="16" s="1"/>
  <c r="M18" i="16"/>
  <c r="M17" i="16"/>
  <c r="M16" i="16"/>
  <c r="M15" i="16"/>
  <c r="M14" i="16"/>
  <c r="M13" i="16"/>
  <c r="M12" i="16"/>
  <c r="M11" i="16"/>
  <c r="K20" i="16"/>
  <c r="K6" i="16" s="1"/>
  <c r="K18" i="16"/>
  <c r="K17" i="16"/>
  <c r="K16" i="16"/>
  <c r="K15" i="16"/>
  <c r="K14" i="16"/>
  <c r="K13" i="16"/>
  <c r="K12" i="16"/>
  <c r="K11" i="16"/>
  <c r="M10" i="16"/>
  <c r="K10" i="16"/>
  <c r="C10" i="16"/>
  <c r="G4" i="2"/>
  <c r="M23" i="17"/>
  <c r="K23" i="17"/>
  <c r="I24" i="17"/>
  <c r="G14" i="25"/>
  <c r="G16" i="19" s="1"/>
  <c r="E14" i="25"/>
  <c r="E16" i="19" s="1"/>
  <c r="C14" i="25"/>
  <c r="C16" i="19" s="1"/>
  <c r="G12" i="25"/>
  <c r="G14" i="19" s="1"/>
  <c r="E12" i="25"/>
  <c r="E14" i="19" s="1"/>
  <c r="C12" i="25"/>
  <c r="G9" i="25"/>
  <c r="G13" i="19" s="1"/>
  <c r="E9" i="25"/>
  <c r="E13" i="19" s="1"/>
  <c r="C9" i="25"/>
  <c r="C13" i="19" s="1"/>
  <c r="G6" i="25"/>
  <c r="E6" i="25"/>
  <c r="C6" i="25"/>
  <c r="G4" i="25"/>
  <c r="E4" i="25"/>
  <c r="C4" i="25"/>
  <c r="A19" i="19"/>
  <c r="J6" i="19"/>
  <c r="C5" i="19"/>
  <c r="C10" i="19" s="1"/>
  <c r="P6" i="16"/>
  <c r="K5" i="16"/>
  <c r="M14" i="17"/>
  <c r="M12" i="17"/>
  <c r="M9" i="17"/>
  <c r="M6" i="17"/>
  <c r="K14" i="17"/>
  <c r="K12" i="17"/>
  <c r="K9" i="17"/>
  <c r="K6" i="17"/>
  <c r="K22" i="17" s="1"/>
  <c r="C5" i="16"/>
  <c r="C6" i="17"/>
  <c r="E6" i="17"/>
  <c r="G6" i="17"/>
  <c r="C9" i="17"/>
  <c r="E9" i="17"/>
  <c r="E13" i="16" s="1"/>
  <c r="G9" i="17"/>
  <c r="G13" i="16" s="1"/>
  <c r="C12" i="17"/>
  <c r="C14" i="16" s="1"/>
  <c r="E12" i="17"/>
  <c r="E14" i="16" s="1"/>
  <c r="G12" i="17"/>
  <c r="G14" i="16" s="1"/>
  <c r="C14" i="17"/>
  <c r="E14" i="17"/>
  <c r="G14" i="17"/>
  <c r="C11" i="16"/>
  <c r="E11" i="16"/>
  <c r="G11" i="16"/>
  <c r="C12" i="16"/>
  <c r="E12" i="16"/>
  <c r="G12" i="16"/>
  <c r="C15" i="16"/>
  <c r="E15" i="16"/>
  <c r="G15" i="16"/>
  <c r="E16" i="16"/>
  <c r="G16" i="16"/>
  <c r="A19" i="16"/>
  <c r="O19" i="16"/>
  <c r="E22" i="25" l="1"/>
  <c r="E23" i="25" s="1"/>
  <c r="E25" i="25" s="1"/>
  <c r="E20" i="19" s="1"/>
  <c r="E6" i="19" s="1"/>
  <c r="E7" i="19" s="1"/>
  <c r="I12" i="19"/>
  <c r="I11" i="19"/>
  <c r="I14" i="19"/>
  <c r="I13" i="19"/>
  <c r="I16" i="19"/>
  <c r="C16" i="16"/>
  <c r="O16" i="16" s="1"/>
  <c r="I15" i="19"/>
  <c r="C22" i="25"/>
  <c r="C17" i="19" s="1"/>
  <c r="G22" i="25"/>
  <c r="G17" i="19" s="1"/>
  <c r="E5" i="19"/>
  <c r="M22" i="17"/>
  <c r="M25" i="17"/>
  <c r="O12" i="16"/>
  <c r="C22" i="17"/>
  <c r="C23" i="17" s="1"/>
  <c r="K25" i="17"/>
  <c r="O11" i="16"/>
  <c r="O15" i="16"/>
  <c r="O14" i="16"/>
  <c r="C13" i="16"/>
  <c r="O13" i="16" s="1"/>
  <c r="E22" i="17"/>
  <c r="E23" i="17" s="1"/>
  <c r="E18" i="16" s="1"/>
  <c r="K7" i="16"/>
  <c r="E5" i="16"/>
  <c r="E10" i="16" s="1"/>
  <c r="M7" i="16"/>
  <c r="C4" i="17"/>
  <c r="G22" i="17"/>
  <c r="E17" i="19" l="1"/>
  <c r="I17" i="19" s="1"/>
  <c r="G23" i="25"/>
  <c r="G18" i="19" s="1"/>
  <c r="E18" i="19"/>
  <c r="C23" i="25"/>
  <c r="C25" i="25" s="1"/>
  <c r="C20" i="19" s="1"/>
  <c r="C18" i="16"/>
  <c r="C17" i="16"/>
  <c r="G5" i="19"/>
  <c r="E10" i="19"/>
  <c r="C25" i="17"/>
  <c r="E17" i="16"/>
  <c r="E4" i="17"/>
  <c r="G5" i="16"/>
  <c r="G17" i="16"/>
  <c r="G23" i="17"/>
  <c r="G18" i="16" s="1"/>
  <c r="E25" i="17"/>
  <c r="E20" i="16" s="1"/>
  <c r="G25" i="25" l="1"/>
  <c r="G20" i="19" s="1"/>
  <c r="G6" i="19" s="1"/>
  <c r="G7" i="19" s="1"/>
  <c r="C18" i="19"/>
  <c r="I18" i="19" s="1"/>
  <c r="C20" i="16"/>
  <c r="C6" i="16" s="1"/>
  <c r="C7" i="16" s="1"/>
  <c r="O18" i="16"/>
  <c r="G10" i="19"/>
  <c r="O17" i="16"/>
  <c r="E6" i="16"/>
  <c r="E7" i="16" s="1"/>
  <c r="G4" i="17"/>
  <c r="G10" i="16"/>
  <c r="G25" i="17"/>
  <c r="G20" i="16" s="1"/>
  <c r="I20" i="19" l="1"/>
  <c r="C6" i="19"/>
  <c r="M5" i="16"/>
  <c r="M4" i="17" s="1"/>
  <c r="K4" i="17"/>
  <c r="G6" i="16"/>
  <c r="O6" i="16" s="1"/>
  <c r="O20" i="16"/>
  <c r="K4" i="2"/>
  <c r="B19" i="3"/>
  <c r="B18" i="3"/>
  <c r="B17" i="3"/>
  <c r="B16" i="3"/>
  <c r="B15" i="3"/>
  <c r="B14" i="3"/>
  <c r="B13" i="3"/>
  <c r="B12" i="3"/>
  <c r="B4" i="3"/>
  <c r="B5" i="3"/>
  <c r="B6" i="3"/>
  <c r="B7" i="3"/>
  <c r="B8" i="3"/>
  <c r="B9" i="3"/>
  <c r="B10" i="3"/>
  <c r="B11" i="3"/>
  <c r="B3" i="3"/>
  <c r="I6" i="19" l="1"/>
  <c r="C7" i="19"/>
  <c r="I7" i="19" s="1"/>
  <c r="G7" i="16"/>
  <c r="O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優</author>
  </authors>
  <commentList>
    <comment ref="A24" authorId="0" shapeId="0" xr:uid="{AB4DC811-C7A6-4CD9-A365-B21D1E4B8A63}">
      <text>
        <r>
          <rPr>
            <sz val="9"/>
            <color indexed="30"/>
            <rFont val="Meiryo UI"/>
            <family val="3"/>
            <charset val="128"/>
          </rPr>
          <t xml:space="preserve">間接経費が30％でない場合は、A24セルに比率を入力。
</t>
        </r>
        <r>
          <rPr>
            <b/>
            <sz val="9"/>
            <color indexed="30"/>
            <rFont val="Meiryo UI"/>
            <family val="3"/>
            <charset val="128"/>
          </rPr>
          <t>例：20％の場合は「20」と入力</t>
        </r>
        <r>
          <rPr>
            <sz val="9"/>
            <color indexed="30"/>
            <rFont val="Meiryo UI"/>
            <family val="3"/>
            <charset val="128"/>
          </rPr>
          <t xml:space="preserve">
※（直接経費の●%）と自動で表示されます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優</author>
  </authors>
  <commentList>
    <comment ref="A24" authorId="0" shapeId="0" xr:uid="{78E676B4-7D91-4CF8-A27B-BDCC7D67B28F}">
      <text>
        <r>
          <rPr>
            <sz val="9"/>
            <color indexed="30"/>
            <rFont val="Meiryo UI"/>
            <family val="3"/>
            <charset val="128"/>
          </rPr>
          <t xml:space="preserve">間接経費が30％でない場合は、A24セルに比率を入力。
</t>
        </r>
        <r>
          <rPr>
            <b/>
            <sz val="9"/>
            <color indexed="30"/>
            <rFont val="Meiryo UI"/>
            <family val="3"/>
            <charset val="128"/>
          </rPr>
          <t>例：20％の場合は「20」と入力</t>
        </r>
        <r>
          <rPr>
            <sz val="9"/>
            <color indexed="30"/>
            <rFont val="Meiryo UI"/>
            <family val="3"/>
            <charset val="128"/>
          </rPr>
          <t xml:space="preserve">
※（直接経費の●%）と自動で表示されます</t>
        </r>
      </text>
    </comment>
  </commentList>
</comments>
</file>

<file path=xl/sharedStrings.xml><?xml version="1.0" encoding="utf-8"?>
<sst xmlns="http://schemas.openxmlformats.org/spreadsheetml/2006/main" count="253" uniqueCount="99">
  <si>
    <t>研究期間</t>
    <rPh sb="0" eb="4">
      <t>ケンキュウキカン</t>
    </rPh>
    <phoneticPr fontId="1"/>
  </si>
  <si>
    <t>所属研究機関</t>
  </si>
  <si>
    <t>職名</t>
  </si>
  <si>
    <t>重点課題</t>
    <rPh sb="0" eb="4">
      <t>ジュウテンカダイ</t>
    </rPh>
    <phoneticPr fontId="1"/>
  </si>
  <si>
    <t>必須</t>
    <rPh sb="0" eb="2">
      <t>ヒッス</t>
    </rPh>
    <phoneticPr fontId="1"/>
  </si>
  <si>
    <t>部局</t>
    <phoneticPr fontId="1"/>
  </si>
  <si>
    <t>【選択してください】</t>
    <rPh sb="0" eb="1">
      <t>センタク</t>
    </rPh>
    <phoneticPr fontId="1"/>
  </si>
  <si>
    <t>研究キーワード（5つ）</t>
    <rPh sb="0" eb="2">
      <t>ケンキュウ</t>
    </rPh>
    <phoneticPr fontId="1"/>
  </si>
  <si>
    <t>（漢字等）</t>
    <rPh sb="1" eb="4">
      <t>カンジトウ</t>
    </rPh>
    <phoneticPr fontId="1"/>
  </si>
  <si>
    <t>申請上限</t>
    <rPh sb="0" eb="4">
      <t>シンセイジョウゲン</t>
    </rPh>
    <phoneticPr fontId="1"/>
  </si>
  <si>
    <t>経費区分</t>
    <rPh sb="0" eb="4">
      <t>ケイヒクブン</t>
    </rPh>
    <phoneticPr fontId="1"/>
  </si>
  <si>
    <t>設備備品費</t>
    <rPh sb="0" eb="5">
      <t>セツビビヒンヒ</t>
    </rPh>
    <phoneticPr fontId="1"/>
  </si>
  <si>
    <t>消耗品費</t>
    <rPh sb="0" eb="4">
      <t>ショウモウヒンヒ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</si>
  <si>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</si>
  <si>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</si>
  <si>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</si>
  <si>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外注費</t>
    <rPh sb="0" eb="3">
      <t>ガイチュウヒ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</si>
  <si>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</si>
  <si>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</si>
  <si>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</si>
  <si>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光熱水料</t>
    <phoneticPr fontId="1"/>
  </si>
  <si>
    <t>その他（諸経費）</t>
    <rPh sb="4" eb="7">
      <t>ショケイヒ</t>
    </rPh>
    <phoneticPr fontId="1"/>
  </si>
  <si>
    <t>消費税相当額</t>
    <rPh sb="0" eb="6">
      <t>ショウヒゼイソウトウガク</t>
    </rPh>
    <phoneticPr fontId="1"/>
  </si>
  <si>
    <t>①物品費</t>
    <rPh sb="1" eb="4">
      <t>ブッピンヒ</t>
    </rPh>
    <phoneticPr fontId="1"/>
  </si>
  <si>
    <t>②人件費・謝金</t>
    <rPh sb="1" eb="4">
      <t>ジンケンヒ</t>
    </rPh>
    <rPh sb="5" eb="7">
      <t>シャキン</t>
    </rPh>
    <phoneticPr fontId="1"/>
  </si>
  <si>
    <t>③旅費</t>
    <rPh sb="1" eb="3">
      <t>リョヒ</t>
    </rPh>
    <phoneticPr fontId="1"/>
  </si>
  <si>
    <t>④その他</t>
    <rPh sb="3" eb="4">
      <t>タ</t>
    </rPh>
    <phoneticPr fontId="1"/>
  </si>
  <si>
    <t>金額</t>
    <rPh sb="0" eb="2">
      <t>キンガク</t>
    </rPh>
    <phoneticPr fontId="1"/>
  </si>
  <si>
    <t>主な積算内訳</t>
    <rPh sb="0" eb="1">
      <t>オモ</t>
    </rPh>
    <rPh sb="2" eb="6">
      <t>セキサンウチワケ</t>
    </rPh>
    <phoneticPr fontId="1"/>
  </si>
  <si>
    <t>（1）課題全体の各年度別経費</t>
    <rPh sb="3" eb="7">
      <t>カダイゼンタイ</t>
    </rPh>
    <phoneticPr fontId="1"/>
  </si>
  <si>
    <t>（単位：千円）</t>
    <rPh sb="1" eb="3">
      <t>タンイ</t>
    </rPh>
    <rPh sb="4" eb="6">
      <t>センエン</t>
    </rPh>
    <phoneticPr fontId="1"/>
  </si>
  <si>
    <r>
      <t>（1）直接経費計
　　</t>
    </r>
    <r>
      <rPr>
        <b/>
        <sz val="10"/>
        <color theme="1"/>
        <rFont val="ＭＳ Ｐ明朝"/>
        <family val="1"/>
        <charset val="128"/>
      </rPr>
      <t>（①～④合計）</t>
    </r>
    <rPh sb="3" eb="7">
      <t>チョクセツケイヒ</t>
    </rPh>
    <rPh sb="7" eb="8">
      <t>ケイ</t>
    </rPh>
    <phoneticPr fontId="1"/>
  </si>
  <si>
    <r>
      <t xml:space="preserve">サブテーマ1合計
</t>
    </r>
    <r>
      <rPr>
        <b/>
        <sz val="10"/>
        <color theme="1"/>
        <rFont val="ＭＳ Ｐ明朝"/>
        <family val="1"/>
        <charset val="128"/>
      </rPr>
      <t>（直接経費＋間接経費）</t>
    </r>
    <rPh sb="6" eb="8">
      <t>ゴウケイ</t>
    </rPh>
    <rPh sb="10" eb="14">
      <t>チョクセツケイヒ</t>
    </rPh>
    <rPh sb="15" eb="19">
      <t>カンセツケイヒ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</si>
  <si>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</si>
  <si>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</si>
  <si>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総計</t>
    <rPh sb="0" eb="2">
      <t>ソウケイ</t>
    </rPh>
    <phoneticPr fontId="1"/>
  </si>
  <si>
    <r>
      <t xml:space="preserve">合計
</t>
    </r>
    <r>
      <rPr>
        <sz val="11"/>
        <color theme="1"/>
        <rFont val="ＭＳ Ｐ明朝"/>
        <family val="1"/>
        <charset val="128"/>
      </rPr>
      <t>（直接経費＋間接経費）</t>
    </r>
    <rPh sb="0" eb="2">
      <t>ゴウケイ</t>
    </rPh>
    <rPh sb="4" eb="6">
      <t>チョクセツ</t>
    </rPh>
    <rPh sb="6" eb="8">
      <t>ケイヒ</t>
    </rPh>
    <rPh sb="9" eb="13">
      <t>カンセツケイヒ</t>
    </rPh>
    <phoneticPr fontId="1"/>
  </si>
  <si>
    <t>（フリガナ）</t>
    <phoneticPr fontId="1"/>
  </si>
  <si>
    <r>
      <t>外注費</t>
    </r>
    <r>
      <rPr>
        <vertAlign val="superscript"/>
        <sz val="11"/>
        <color theme="1"/>
        <rFont val="ＭＳ Ｐ明朝"/>
        <family val="1"/>
        <charset val="128"/>
      </rPr>
      <t>（*）</t>
    </r>
    <rPh sb="0" eb="3">
      <t>ガイチュウヒ</t>
    </rPh>
    <phoneticPr fontId="1"/>
  </si>
  <si>
    <t>研究期間は自動計算です。</t>
    <rPh sb="0" eb="4">
      <t>ケンキュウキカン</t>
    </rPh>
    <rPh sb="5" eb="9">
      <t>ジドウケイサン</t>
    </rPh>
    <phoneticPr fontId="1"/>
  </si>
  <si>
    <t>黄色いセルは必須入力/選択項目です。</t>
    <rPh sb="0" eb="2">
      <t>キイロ</t>
    </rPh>
    <rPh sb="6" eb="8">
      <t>ヒッス</t>
    </rPh>
    <rPh sb="8" eb="10">
      <t>ニュウリョク</t>
    </rPh>
    <rPh sb="11" eb="13">
      <t>センタク</t>
    </rPh>
    <rPh sb="13" eb="15">
      <t>コウモク</t>
    </rPh>
    <phoneticPr fontId="1"/>
  </si>
  <si>
    <t>黄色いセルは必須入力/選択項目です（0円の場合は、「0」と入力してください。）。セルの高さは自動で調整されます。</t>
    <rPh sb="0" eb="2">
      <t>キイロ</t>
    </rPh>
    <rPh sb="6" eb="8">
      <t>ヒッス</t>
    </rPh>
    <rPh sb="8" eb="10">
      <t>ニュウリョク</t>
    </rPh>
    <rPh sb="11" eb="13">
      <t>センタク</t>
    </rPh>
    <rPh sb="13" eb="15">
      <t>コウモク</t>
    </rPh>
    <rPh sb="19" eb="20">
      <t>エン</t>
    </rPh>
    <rPh sb="21" eb="23">
      <t>バアイ</t>
    </rPh>
    <rPh sb="29" eb="31">
      <t>ニュウリョク</t>
    </rPh>
    <rPh sb="43" eb="44">
      <t>タカ</t>
    </rPh>
    <rPh sb="46" eb="48">
      <t>ジドウ</t>
    </rPh>
    <rPh sb="49" eb="51">
      <t>チョウセイ</t>
    </rPh>
    <phoneticPr fontId="1"/>
  </si>
  <si>
    <t>【所属機関名】</t>
    <rPh sb="1" eb="6">
      <t>ショゾクキカンメイ</t>
    </rPh>
    <phoneticPr fontId="1"/>
  </si>
  <si>
    <t>（2）間接経費</t>
    <phoneticPr fontId="1"/>
  </si>
  <si>
    <r>
      <t>研究キーワード（和文／課題名に含まれていない語句）を</t>
    </r>
    <r>
      <rPr>
        <u/>
        <sz val="11"/>
        <color rgb="FF0070C0"/>
        <rFont val="Meiryo UI"/>
        <family val="3"/>
        <charset val="128"/>
      </rPr>
      <t>必ず5つ</t>
    </r>
    <r>
      <rPr>
        <sz val="11"/>
        <color rgb="FF0070C0"/>
        <rFont val="Meiryo UI"/>
        <family val="3"/>
        <charset val="128"/>
      </rPr>
      <t>記入してください。</t>
    </r>
    <rPh sb="0" eb="2">
      <t>ケンキュウ</t>
    </rPh>
    <rPh sb="8" eb="10">
      <t>ワブン</t>
    </rPh>
    <rPh sb="11" eb="14">
      <t>カダイメイ</t>
    </rPh>
    <rPh sb="15" eb="16">
      <t>フク</t>
    </rPh>
    <rPh sb="22" eb="24">
      <t>ゴク</t>
    </rPh>
    <rPh sb="26" eb="27">
      <t>カナラ</t>
    </rPh>
    <rPh sb="30" eb="32">
      <t>キニュウ</t>
    </rPh>
    <phoneticPr fontId="1"/>
  </si>
  <si>
    <t>（2）間接経費</t>
    <rPh sb="3" eb="5">
      <t>カンセツ</t>
    </rPh>
    <rPh sb="5" eb="7">
      <t>ケイヒ</t>
    </rPh>
    <phoneticPr fontId="1"/>
  </si>
  <si>
    <t>（*）外注費：研究代表機関又は研究分担機関が行うべき本質的な業務は不可。なお、原則、各サブテーマにおける研究機関ごとに、直接経費の１/２までとする。</t>
    <phoneticPr fontId="1"/>
  </si>
  <si>
    <t>e-Radの課題番号</t>
    <rPh sb="6" eb="10">
      <t>カダイバンゴウ</t>
    </rPh>
    <phoneticPr fontId="1"/>
  </si>
  <si>
    <r>
      <t>◆「26」から始まる</t>
    </r>
    <r>
      <rPr>
        <b/>
        <sz val="11"/>
        <color rgb="FF0070C0"/>
        <rFont val="Meiryo UI"/>
        <family val="3"/>
        <charset val="128"/>
      </rPr>
      <t>e-Radの課題番号（8桁）</t>
    </r>
    <r>
      <rPr>
        <sz val="11"/>
        <color rgb="FF0070C0"/>
        <rFont val="Meiryo UI"/>
        <family val="3"/>
        <charset val="128"/>
      </rPr>
      <t>を入力してください。</t>
    </r>
    <rPh sb="7" eb="8">
      <t>ハジ</t>
    </rPh>
    <rPh sb="16" eb="20">
      <t>カダイバンゴウ</t>
    </rPh>
    <rPh sb="22" eb="23">
      <t>ケタ</t>
    </rPh>
    <rPh sb="25" eb="27">
      <t>ニュウリョク</t>
    </rPh>
    <phoneticPr fontId="1"/>
  </si>
  <si>
    <t>申請サブテーマ</t>
    <rPh sb="0" eb="2">
      <t>シンセイ</t>
    </rPh>
    <phoneticPr fontId="1"/>
  </si>
  <si>
    <t>S-25</t>
    <phoneticPr fontId="1"/>
  </si>
  <si>
    <t>-1</t>
    <phoneticPr fontId="1"/>
  </si>
  <si>
    <t>(1)</t>
    <phoneticPr fontId="1"/>
  </si>
  <si>
    <t>PJT番号</t>
    <rPh sb="3" eb="5">
      <t>バンゴウ</t>
    </rPh>
    <phoneticPr fontId="1"/>
  </si>
  <si>
    <t>T番号</t>
    <rPh sb="1" eb="3">
      <t>バンゴウ</t>
    </rPh>
    <phoneticPr fontId="1"/>
  </si>
  <si>
    <t>ST番号</t>
    <rPh sb="2" eb="4">
      <t>バンゴウ</t>
    </rPh>
    <phoneticPr fontId="1"/>
  </si>
  <si>
    <t>課題名</t>
    <rPh sb="0" eb="3">
      <t>カダイメイ</t>
    </rPh>
    <phoneticPr fontId="1"/>
  </si>
  <si>
    <t>環境計測基盤の構築と統合評価</t>
    <phoneticPr fontId="1"/>
  </si>
  <si>
    <t>(2)</t>
    <phoneticPr fontId="1"/>
  </si>
  <si>
    <t>(3)</t>
    <phoneticPr fontId="1"/>
  </si>
  <si>
    <t>生態系モニタリング手法の開発</t>
    <phoneticPr fontId="1"/>
  </si>
  <si>
    <t>モニタリング情報の時空間統合のためのプラットフォーム構築</t>
    <phoneticPr fontId="1"/>
  </si>
  <si>
    <t>(4)</t>
    <phoneticPr fontId="1"/>
  </si>
  <si>
    <t>_</t>
    <phoneticPr fontId="1"/>
  </si>
  <si>
    <t>環境・社会指標の可視化</t>
    <phoneticPr fontId="1"/>
  </si>
  <si>
    <t>-2</t>
    <phoneticPr fontId="1"/>
  </si>
  <si>
    <t>-3</t>
    <phoneticPr fontId="1"/>
  </si>
  <si>
    <t>持続可能な海藻処理・利用法の検討</t>
    <phoneticPr fontId="1"/>
  </si>
  <si>
    <t>洋上風力発電施設を利用した海藻養殖手法の開発</t>
    <phoneticPr fontId="1"/>
  </si>
  <si>
    <t>藻場造成による生物多様性創出と応用技術の確立</t>
    <phoneticPr fontId="1"/>
  </si>
  <si>
    <t>ネイチャーポジティブの実現に向けた海生生物の種分布・機能・多様性の評価・予測</t>
    <phoneticPr fontId="1"/>
  </si>
  <si>
    <t>クライメートポジティブの実現に向けた緩和効果の評価・予測</t>
    <phoneticPr fontId="1"/>
  </si>
  <si>
    <t>SⅡ-13</t>
    <phoneticPr fontId="1"/>
  </si>
  <si>
    <t>定量評価メトリクスの開発と活用スキームの検討</t>
    <phoneticPr fontId="1"/>
  </si>
  <si>
    <t>メトリクスと生態系分類の地図化</t>
    <phoneticPr fontId="1"/>
  </si>
  <si>
    <t>予測の高度化による介入効果の評価</t>
    <phoneticPr fontId="1"/>
  </si>
  <si>
    <t>保全に資する社会経済的スキームの受容性評価</t>
    <phoneticPr fontId="1"/>
  </si>
  <si>
    <t>保全に資する社会経済的スキームの市場規模予測</t>
    <phoneticPr fontId="1"/>
  </si>
  <si>
    <t>流域スケールでの生物多様性の価値評価</t>
    <phoneticPr fontId="1"/>
  </si>
  <si>
    <t>二次的自然環境における適用実践</t>
    <phoneticPr fontId="1"/>
  </si>
  <si>
    <t>企業と連携した自然共生サイトでの適用実践</t>
    <phoneticPr fontId="1"/>
  </si>
  <si>
    <t>終了</t>
    <rPh sb="0" eb="2">
      <t>シュウリョウ</t>
    </rPh>
    <phoneticPr fontId="1"/>
  </si>
  <si>
    <t>戦略的研究開発課題（令和8年度新規課題公募）</t>
    <rPh sb="0" eb="3">
      <t>センリャクテキ</t>
    </rPh>
    <rPh sb="3" eb="7">
      <t>ケンキュウカイハツ</t>
    </rPh>
    <rPh sb="7" eb="9">
      <t>カダイ</t>
    </rPh>
    <phoneticPr fontId="1"/>
  </si>
  <si>
    <t>【S-25】経費サマリ</t>
    <rPh sb="6" eb="8">
      <t>ケイヒ</t>
    </rPh>
    <phoneticPr fontId="1"/>
  </si>
  <si>
    <t>【S-25】経費内訳</t>
    <rPh sb="6" eb="10">
      <t>ケイヒウチワケ</t>
    </rPh>
    <phoneticPr fontId="1"/>
  </si>
  <si>
    <t>【SⅡ-13】経費内訳</t>
    <rPh sb="7" eb="11">
      <t>ケイヒウチワケ</t>
    </rPh>
    <phoneticPr fontId="1"/>
  </si>
  <si>
    <t>【SⅡ-13】経費サマリ</t>
    <rPh sb="7" eb="9">
      <t>ケイヒ</t>
    </rPh>
    <phoneticPr fontId="1"/>
  </si>
  <si>
    <t>研究機関ごとに、直接経費の１/２までとする。</t>
    <phoneticPr fontId="1"/>
  </si>
  <si>
    <t>（*）外注費：研究代表機関又は研究分担機関が行うべき本質的な業務は不可。なお、原則、各サブテーマにおける</t>
    <phoneticPr fontId="1"/>
  </si>
  <si>
    <t>2026戦</t>
    <rPh sb="4" eb="5">
      <t>セン</t>
    </rPh>
    <phoneticPr fontId="1"/>
  </si>
  <si>
    <t>※自動で入力されます。</t>
    <rPh sb="4" eb="6">
      <t>ニュウリョク</t>
    </rPh>
    <phoneticPr fontId="1"/>
  </si>
  <si>
    <t>入力不要です。【S-25】経費内訳シートを自動で転記します。</t>
    <phoneticPr fontId="1"/>
  </si>
  <si>
    <t>入力不要です。【SⅡ-13】経費内訳シートを自動で転記します。</t>
    <phoneticPr fontId="1"/>
  </si>
  <si>
    <r>
      <t xml:space="preserve">研究代表者
</t>
    </r>
    <r>
      <rPr>
        <sz val="9"/>
        <color theme="1"/>
        <rFont val="ＭＳ Ｐ明朝"/>
        <family val="1"/>
        <charset val="128"/>
      </rPr>
      <t>(サブテーマリーダー）</t>
    </r>
    <r>
      <rPr>
        <sz val="11"/>
        <color theme="1"/>
        <rFont val="ＭＳ Ｐ明朝"/>
        <family val="1"/>
        <charset val="128"/>
      </rPr>
      <t xml:space="preserve">
氏名</t>
    </r>
    <rPh sb="0" eb="5">
      <t>ケンキュウダイヒョウシャ</t>
    </rPh>
    <rPh sb="18" eb="20">
      <t>シメイ</t>
    </rPh>
    <phoneticPr fontId="1"/>
  </si>
  <si>
    <t>（2）各年度別経費</t>
    <phoneticPr fontId="1"/>
  </si>
  <si>
    <t>セイ</t>
    <phoneticPr fontId="1"/>
  </si>
  <si>
    <t>メイ</t>
    <phoneticPr fontId="1"/>
  </si>
  <si>
    <t>姓</t>
    <rPh sb="0" eb="1">
      <t>セイ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</si>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</sst>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yyyy&quot;年&quot;m&quot;月&quot;d&quot;日&quot;\ &quot;～&quot;"/>
    <numFmt numFmtId="177" formatCode="#,##0_ "/>
    <numFmt numFmtId="178" formatCode="yyyy&quot;年&quot;&quot;度&quot;"/>
    <numFmt numFmtId="179" formatCode="#,##0_);[Red]\(#,##0\)"/>
    <numFmt numFmtId="180" formatCode="&quot;　　（直接経費の&quot;0&quot;%）&quot;"/>
    <numFmt numFmtId="181" formatCode="&quot;（&quot;@&quot;）&quot;"/>
    <numFmt numFmtId="182" formatCode="&quot;【&quot;@&quot;】&quot;"/>
    <numFmt numFmtId="183" formatCode="[$-F800]dddd\,\ mmmm\ dd\,\ yyyy"/>
  </numFmts>
  <fonts count="27">
    <font>
      <sz val="11"/>
      <color theme="1"/>
      <name val="meiryo"/>
      <family val="2"/>
      <charset val="128"/>
    </font>
    <font>
      <sz val="6"/>
      <name val="meiryo"/>
      <family val="2"/>
      <charset val="128"/>
    </font>
    <font>
      <sz val="11"/>
      <color theme="1"/>
      <name val="ＭＳ Ｐ明朝"/>
      <family val="1"/>
      <charset val="128"/>
    </font>
    <font>
      <sz val="11"/>
      <color rgb="FF0070C0"/>
      <name val="Meiryo UI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meiryo"/>
      <family val="2"/>
      <charset val="128"/>
    </font>
    <font>
      <b/>
      <sz val="11"/>
      <color rgb="FFFF0000"/>
      <name val="ＭＳ Ｐ明朝"/>
      <family val="1"/>
      <charset val="128"/>
    </font>
    <font>
      <b/>
      <sz val="11"/>
      <color rgb="FF0070C0"/>
      <name val="Meiryo UI"/>
      <family val="3"/>
      <charset val="128"/>
    </font>
    <font>
      <sz val="9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3"/>
      <name val="ＭＳ Ｐゴシック"/>
      <family val="3"/>
      <charset val="128"/>
    </font>
    <font>
      <sz val="11"/>
      <color theme="1"/>
      <name val="Meiryo UI"/>
      <family val="3"/>
      <charset val="128"/>
    </font>
    <font>
      <u/>
      <sz val="11"/>
      <color rgb="FF0070C0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9"/>
      <color indexed="30"/>
      <name val="Meiryo UI"/>
      <family val="3"/>
      <charset val="128"/>
    </font>
    <font>
      <sz val="9"/>
      <color indexed="30"/>
      <name val="Meiryo UI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F3FF"/>
        <bgColor indexed="64"/>
      </patternFill>
    </fill>
    <fill>
      <patternFill patternType="solid">
        <fgColor rgb="FF008000"/>
        <bgColor indexed="64"/>
      </patternFill>
    </fill>
  </fills>
  <borders count="1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indexed="64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double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48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177" fontId="2" fillId="3" borderId="60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4" borderId="51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4" borderId="51" xfId="0" applyFont="1" applyFill="1" applyBorder="1" applyAlignment="1">
      <alignment horizontal="left" vertical="center"/>
    </xf>
    <xf numFmtId="0" fontId="2" fillId="4" borderId="54" xfId="0" applyFont="1" applyFill="1" applyBorder="1" applyAlignment="1">
      <alignment horizontal="left" vertical="center"/>
    </xf>
    <xf numFmtId="0" fontId="2" fillId="4" borderId="55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03" xfId="0" quotePrefix="1" applyBorder="1">
      <alignment vertical="center"/>
    </xf>
    <xf numFmtId="0" fontId="0" fillId="0" borderId="9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0" xfId="0" quotePrefix="1" applyFill="1" applyBorder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77" fontId="2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78" fontId="2" fillId="3" borderId="13" xfId="0" applyNumberFormat="1" applyFont="1" applyFill="1" applyBorder="1" applyAlignment="1" applyProtection="1">
      <alignment horizontal="center" vertical="center"/>
      <protection hidden="1"/>
    </xf>
    <xf numFmtId="178" fontId="2" fillId="3" borderId="92" xfId="0" applyNumberFormat="1" applyFont="1" applyFill="1" applyBorder="1" applyAlignment="1" applyProtection="1">
      <alignment horizontal="center" vertical="center"/>
      <protection hidden="1"/>
    </xf>
    <xf numFmtId="5" fontId="2" fillId="3" borderId="53" xfId="0" applyNumberFormat="1" applyFont="1" applyFill="1" applyBorder="1" applyAlignment="1" applyProtection="1">
      <alignment horizontal="center" vertical="center"/>
      <protection hidden="1"/>
    </xf>
    <xf numFmtId="177" fontId="5" fillId="0" borderId="80" xfId="0" applyNumberFormat="1" applyFont="1" applyBorder="1" applyAlignment="1" applyProtection="1">
      <alignment vertical="center"/>
      <protection hidden="1"/>
    </xf>
    <xf numFmtId="0" fontId="2" fillId="0" borderId="51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179" fontId="2" fillId="0" borderId="87" xfId="0" applyNumberFormat="1" applyFont="1" applyBorder="1" applyAlignment="1" applyProtection="1">
      <alignment vertical="center"/>
      <protection hidden="1"/>
    </xf>
    <xf numFmtId="0" fontId="2" fillId="0" borderId="54" xfId="0" applyFont="1" applyBorder="1" applyAlignment="1" applyProtection="1">
      <alignment horizontal="left" vertical="center"/>
      <protection hidden="1"/>
    </xf>
    <xf numFmtId="0" fontId="2" fillId="0" borderId="58" xfId="0" applyFont="1" applyBorder="1" applyAlignment="1" applyProtection="1">
      <alignment horizontal="left" vertical="center"/>
      <protection hidden="1"/>
    </xf>
    <xf numFmtId="179" fontId="2" fillId="0" borderId="88" xfId="0" applyNumberFormat="1" applyFont="1" applyBorder="1" applyAlignment="1" applyProtection="1">
      <alignment vertical="center"/>
      <protection hidden="1"/>
    </xf>
    <xf numFmtId="0" fontId="2" fillId="0" borderId="81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179" fontId="2" fillId="0" borderId="89" xfId="0" applyNumberFormat="1" applyFont="1" applyBorder="1" applyAlignment="1" applyProtection="1">
      <alignment vertical="center"/>
      <protection hidden="1"/>
    </xf>
    <xf numFmtId="0" fontId="2" fillId="0" borderId="82" xfId="0" applyFont="1" applyBorder="1" applyAlignment="1" applyProtection="1">
      <alignment horizontal="left" vertical="center"/>
      <protection hidden="1"/>
    </xf>
    <xf numFmtId="0" fontId="2" fillId="0" borderId="55" xfId="0" applyFont="1" applyBorder="1" applyAlignment="1" applyProtection="1">
      <alignment horizontal="left" vertical="center"/>
      <protection hidden="1"/>
    </xf>
    <xf numFmtId="0" fontId="2" fillId="0" borderId="59" xfId="0" applyFont="1" applyBorder="1" applyAlignment="1" applyProtection="1">
      <alignment horizontal="left" vertical="center"/>
      <protection hidden="1"/>
    </xf>
    <xf numFmtId="179" fontId="2" fillId="0" borderId="90" xfId="0" applyNumberFormat="1" applyFont="1" applyBorder="1" applyAlignment="1" applyProtection="1">
      <alignment vertical="center"/>
      <protection hidden="1"/>
    </xf>
    <xf numFmtId="38" fontId="3" fillId="0" borderId="0" xfId="1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178" fontId="2" fillId="3" borderId="14" xfId="0" applyNumberFormat="1" applyFont="1" applyFill="1" applyBorder="1" applyAlignment="1" applyProtection="1">
      <alignment horizontal="center" vertical="center"/>
      <protection hidden="1"/>
    </xf>
    <xf numFmtId="5" fontId="2" fillId="3" borderId="10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top"/>
    </xf>
    <xf numFmtId="0" fontId="18" fillId="0" borderId="0" xfId="0" applyFont="1" applyAlignment="1"/>
    <xf numFmtId="0" fontId="10" fillId="0" borderId="0" xfId="0" applyFont="1" applyProtection="1">
      <alignment vertical="center"/>
      <protection locked="0" hidden="1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77" fontId="12" fillId="0" borderId="50" xfId="0" applyNumberFormat="1" applyFont="1" applyBorder="1" applyAlignment="1" applyProtection="1">
      <alignment horizontal="center" vertical="top"/>
      <protection hidden="1"/>
    </xf>
    <xf numFmtId="182" fontId="22" fillId="0" borderId="0" xfId="0" applyNumberFormat="1" applyFont="1" applyAlignment="1" applyProtection="1">
      <alignment horizontal="left" vertical="center"/>
      <protection hidden="1"/>
    </xf>
    <xf numFmtId="177" fontId="23" fillId="0" borderId="50" xfId="0" applyNumberFormat="1" applyFont="1" applyBorder="1" applyAlignment="1" applyProtection="1">
      <alignment horizontal="left" vertical="top" wrapText="1"/>
      <protection hidden="1"/>
    </xf>
    <xf numFmtId="0" fontId="7" fillId="4" borderId="61" xfId="0" applyFont="1" applyFill="1" applyBorder="1" applyAlignment="1">
      <alignment horizontal="left" vertical="center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" fillId="0" borderId="102" xfId="0" applyFont="1" applyBorder="1" applyAlignment="1" applyProtection="1">
      <alignment horizontal="left" vertical="center" wrapText="1"/>
      <protection locked="0"/>
    </xf>
    <xf numFmtId="0" fontId="4" fillId="0" borderId="66" xfId="0" applyFont="1" applyBorder="1" applyAlignment="1" applyProtection="1">
      <alignment horizontal="left" vertical="center" wrapText="1"/>
      <protection locked="0"/>
    </xf>
    <xf numFmtId="0" fontId="4" fillId="0" borderId="68" xfId="0" applyFont="1" applyBorder="1" applyAlignment="1" applyProtection="1">
      <alignment horizontal="left" vertical="center" wrapText="1"/>
      <protection locked="0"/>
    </xf>
    <xf numFmtId="0" fontId="7" fillId="0" borderId="72" xfId="0" applyFont="1" applyBorder="1" applyAlignment="1">
      <alignment horizontal="left" vertical="center"/>
    </xf>
    <xf numFmtId="0" fontId="7" fillId="4" borderId="73" xfId="0" applyFont="1" applyFill="1" applyBorder="1" applyAlignment="1">
      <alignment horizontal="left" vertical="center"/>
    </xf>
    <xf numFmtId="0" fontId="4" fillId="0" borderId="109" xfId="0" applyFont="1" applyBorder="1" applyAlignment="1" applyProtection="1">
      <alignment horizontal="left" vertical="center" wrapText="1"/>
      <protection locked="0"/>
    </xf>
    <xf numFmtId="0" fontId="4" fillId="0" borderId="110" xfId="0" applyFont="1" applyBorder="1" applyAlignment="1" applyProtection="1">
      <alignment horizontal="left" vertical="center" wrapText="1"/>
      <protection locked="0"/>
    </xf>
    <xf numFmtId="0" fontId="4" fillId="0" borderId="111" xfId="0" applyFont="1" applyBorder="1" applyAlignment="1" applyProtection="1">
      <alignment horizontal="left" vertical="center" wrapText="1"/>
      <protection locked="0"/>
    </xf>
    <xf numFmtId="0" fontId="4" fillId="0" borderId="112" xfId="0" applyFont="1" applyBorder="1" applyAlignment="1" applyProtection="1">
      <alignment horizontal="left" vertical="center" wrapText="1"/>
      <protection locked="0"/>
    </xf>
    <xf numFmtId="0" fontId="7" fillId="0" borderId="75" xfId="0" applyFont="1" applyBorder="1" applyAlignment="1">
      <alignment horizontal="left" vertical="center"/>
    </xf>
    <xf numFmtId="182" fontId="6" fillId="0" borderId="0" xfId="0" applyNumberFormat="1" applyFont="1" applyAlignment="1" applyProtection="1">
      <alignment horizontal="left" vertical="center"/>
      <protection hidden="1"/>
    </xf>
    <xf numFmtId="179" fontId="5" fillId="0" borderId="91" xfId="0" applyNumberFormat="1" applyFont="1" applyBorder="1" applyAlignment="1" applyProtection="1">
      <alignment vertical="center"/>
      <protection hidden="1"/>
    </xf>
    <xf numFmtId="0" fontId="7" fillId="0" borderId="7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177" fontId="23" fillId="0" borderId="50" xfId="0" applyNumberFormat="1" applyFont="1" applyBorder="1" applyAlignment="1" applyProtection="1">
      <alignment horizontal="center" vertical="top"/>
      <protection hidden="1"/>
    </xf>
    <xf numFmtId="49" fontId="0" fillId="0" borderId="0" xfId="0" applyNumberFormat="1">
      <alignment vertical="center"/>
    </xf>
    <xf numFmtId="49" fontId="0" fillId="0" borderId="0" xfId="0" applyNumberFormat="1" applyFill="1" applyBorder="1">
      <alignment vertical="center"/>
    </xf>
    <xf numFmtId="179" fontId="0" fillId="0" borderId="105" xfId="0" applyNumberFormat="1" applyBorder="1">
      <alignment vertical="center"/>
    </xf>
    <xf numFmtId="179" fontId="0" fillId="0" borderId="102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105" xfId="0" quotePrefix="1" applyNumberFormat="1" applyBorder="1">
      <alignment vertical="center"/>
    </xf>
    <xf numFmtId="179" fontId="0" fillId="0" borderId="107" xfId="0" applyNumberFormat="1" applyBorder="1">
      <alignment vertical="center"/>
    </xf>
    <xf numFmtId="14" fontId="0" fillId="0" borderId="129" xfId="0" applyNumberFormat="1" applyBorder="1">
      <alignment vertical="center"/>
    </xf>
    <xf numFmtId="14" fontId="0" fillId="0" borderId="106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104" xfId="0" quotePrefix="1" applyNumberFormat="1" applyBorder="1">
      <alignment vertical="center"/>
    </xf>
    <xf numFmtId="177" fontId="2" fillId="0" borderId="0" xfId="0" applyNumberFormat="1" applyFont="1">
      <alignment vertical="center"/>
    </xf>
    <xf numFmtId="177" fontId="5" fillId="0" borderId="118" xfId="0" applyNumberFormat="1" applyFont="1" applyBorder="1" applyProtection="1">
      <alignment vertical="center"/>
      <protection hidden="1"/>
    </xf>
    <xf numFmtId="177" fontId="5" fillId="0" borderId="113" xfId="0" applyNumberFormat="1" applyFont="1" applyBorder="1" applyProtection="1">
      <alignment vertical="center"/>
      <protection hidden="1"/>
    </xf>
    <xf numFmtId="177" fontId="5" fillId="0" borderId="101" xfId="0" applyNumberFormat="1" applyFont="1" applyBorder="1" applyProtection="1">
      <alignment vertical="center"/>
      <protection hidden="1"/>
    </xf>
    <xf numFmtId="177" fontId="5" fillId="0" borderId="57" xfId="0" applyNumberFormat="1" applyFont="1" applyBorder="1" applyProtection="1">
      <alignment vertical="center"/>
      <protection hidden="1"/>
    </xf>
    <xf numFmtId="179" fontId="5" fillId="0" borderId="91" xfId="0" applyNumberFormat="1" applyFont="1" applyBorder="1" applyProtection="1">
      <alignment vertical="center"/>
      <protection hidden="1"/>
    </xf>
    <xf numFmtId="177" fontId="5" fillId="0" borderId="86" xfId="0" applyNumberFormat="1" applyFont="1" applyBorder="1" applyProtection="1">
      <alignment vertical="center"/>
      <protection hidden="1"/>
    </xf>
    <xf numFmtId="179" fontId="2" fillId="0" borderId="90" xfId="0" applyNumberFormat="1" applyFont="1" applyBorder="1" applyProtection="1">
      <alignment vertical="center"/>
      <protection hidden="1"/>
    </xf>
    <xf numFmtId="177" fontId="2" fillId="0" borderId="100" xfId="0" applyNumberFormat="1" applyFont="1" applyBorder="1" applyProtection="1">
      <alignment vertical="center"/>
      <protection hidden="1"/>
    </xf>
    <xf numFmtId="177" fontId="2" fillId="0" borderId="85" xfId="0" applyNumberFormat="1" applyFont="1" applyBorder="1" applyProtection="1">
      <alignment vertical="center"/>
      <protection hidden="1"/>
    </xf>
    <xf numFmtId="177" fontId="2" fillId="0" borderId="97" xfId="0" applyNumberFormat="1" applyFont="1" applyBorder="1" applyProtection="1">
      <alignment vertical="center"/>
      <protection hidden="1"/>
    </xf>
    <xf numFmtId="179" fontId="2" fillId="0" borderId="87" xfId="0" applyNumberFormat="1" applyFont="1" applyBorder="1" applyProtection="1">
      <alignment vertical="center"/>
      <protection hidden="1"/>
    </xf>
    <xf numFmtId="177" fontId="2" fillId="0" borderId="99" xfId="0" applyNumberFormat="1" applyFont="1" applyBorder="1" applyProtection="1">
      <alignment vertical="center"/>
      <protection hidden="1"/>
    </xf>
    <xf numFmtId="177" fontId="2" fillId="0" borderId="83" xfId="0" applyNumberFormat="1" applyFont="1" applyBorder="1" applyProtection="1">
      <alignment vertical="center"/>
      <protection hidden="1"/>
    </xf>
    <xf numFmtId="177" fontId="2" fillId="0" borderId="94" xfId="0" applyNumberFormat="1" applyFont="1" applyBorder="1" applyProtection="1">
      <alignment vertical="center"/>
      <protection hidden="1"/>
    </xf>
    <xf numFmtId="179" fontId="2" fillId="0" borderId="89" xfId="0" applyNumberFormat="1" applyFont="1" applyBorder="1" applyProtection="1">
      <alignment vertical="center"/>
      <protection hidden="1"/>
    </xf>
    <xf numFmtId="177" fontId="2" fillId="0" borderId="7" xfId="0" applyNumberFormat="1" applyFont="1" applyBorder="1" applyProtection="1">
      <alignment vertical="center"/>
      <protection hidden="1"/>
    </xf>
    <xf numFmtId="177" fontId="2" fillId="0" borderId="6" xfId="0" applyNumberFormat="1" applyFont="1" applyBorder="1" applyProtection="1">
      <alignment vertical="center"/>
      <protection hidden="1"/>
    </xf>
    <xf numFmtId="177" fontId="2" fillId="0" borderId="96" xfId="0" applyNumberFormat="1" applyFont="1" applyBorder="1" applyProtection="1">
      <alignment vertical="center"/>
      <protection hidden="1"/>
    </xf>
    <xf numFmtId="179" fontId="2" fillId="0" borderId="88" xfId="0" applyNumberFormat="1" applyFont="1" applyBorder="1" applyProtection="1">
      <alignment vertical="center"/>
      <protection hidden="1"/>
    </xf>
    <xf numFmtId="177" fontId="2" fillId="0" borderId="98" xfId="0" applyNumberFormat="1" applyFont="1" applyBorder="1" applyProtection="1">
      <alignment vertical="center"/>
      <protection hidden="1"/>
    </xf>
    <xf numFmtId="177" fontId="2" fillId="0" borderId="84" xfId="0" applyNumberFormat="1" applyFont="1" applyBorder="1" applyProtection="1">
      <alignment vertical="center"/>
      <protection hidden="1"/>
    </xf>
    <xf numFmtId="177" fontId="2" fillId="0" borderId="95" xfId="0" applyNumberFormat="1" applyFont="1" applyBorder="1" applyProtection="1">
      <alignment vertical="center"/>
      <protection hidden="1"/>
    </xf>
    <xf numFmtId="177" fontId="2" fillId="0" borderId="0" xfId="0" applyNumberFormat="1" applyFont="1" applyProtection="1">
      <alignment vertical="center"/>
      <protection hidden="1"/>
    </xf>
    <xf numFmtId="177" fontId="5" fillId="0" borderId="120" xfId="0" applyNumberFormat="1" applyFont="1" applyBorder="1" applyProtection="1">
      <alignment vertical="center"/>
      <protection hidden="1"/>
    </xf>
    <xf numFmtId="177" fontId="5" fillId="0" borderId="77" xfId="0" applyNumberFormat="1" applyFont="1" applyBorder="1" applyProtection="1">
      <alignment vertical="center"/>
      <protection hidden="1"/>
    </xf>
    <xf numFmtId="179" fontId="5" fillId="0" borderId="0" xfId="0" applyNumberFormat="1" applyFont="1" applyProtection="1">
      <alignment vertical="center"/>
      <protection hidden="1"/>
    </xf>
    <xf numFmtId="177" fontId="5" fillId="0" borderId="0" xfId="0" applyNumberFormat="1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77" fontId="5" fillId="0" borderId="121" xfId="0" applyNumberFormat="1" applyFont="1" applyBorder="1" applyProtection="1">
      <alignment vertical="center"/>
      <protection hidden="1"/>
    </xf>
    <xf numFmtId="177" fontId="5" fillId="0" borderId="7" xfId="0" applyNumberFormat="1" applyFont="1" applyBorder="1" applyProtection="1">
      <alignment vertical="center"/>
      <protection hidden="1"/>
    </xf>
    <xf numFmtId="177" fontId="5" fillId="0" borderId="80" xfId="0" applyNumberFormat="1" applyFont="1" applyBorder="1" applyProtection="1">
      <alignment vertical="center"/>
      <protection hidden="1"/>
    </xf>
    <xf numFmtId="177" fontId="5" fillId="0" borderId="93" xfId="0" applyNumberFormat="1" applyFont="1" applyBorder="1" applyProtection="1">
      <alignment vertical="center"/>
      <protection hidden="1"/>
    </xf>
    <xf numFmtId="177" fontId="5" fillId="0" borderId="20" xfId="0" applyNumberFormat="1" applyFont="1" applyBorder="1" applyProtection="1">
      <alignment vertical="center"/>
      <protection hidden="1"/>
    </xf>
    <xf numFmtId="177" fontId="5" fillId="0" borderId="71" xfId="0" applyNumberFormat="1" applyFont="1" applyBorder="1" applyProtection="1">
      <alignment vertical="center"/>
      <protection hidden="1"/>
    </xf>
    <xf numFmtId="177" fontId="5" fillId="0" borderId="69" xfId="0" applyNumberFormat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177" fontId="2" fillId="0" borderId="67" xfId="0" applyNumberFormat="1" applyFont="1" applyBorder="1" applyProtection="1">
      <alignment vertical="center"/>
      <protection locked="0"/>
    </xf>
    <xf numFmtId="177" fontId="2" fillId="0" borderId="65" xfId="0" applyNumberFormat="1" applyFont="1" applyBorder="1" applyProtection="1">
      <alignment vertical="center"/>
      <protection locked="0"/>
    </xf>
    <xf numFmtId="177" fontId="2" fillId="0" borderId="62" xfId="0" applyNumberFormat="1" applyFont="1" applyBorder="1" applyProtection="1">
      <alignment vertical="center"/>
      <protection locked="0"/>
    </xf>
    <xf numFmtId="177" fontId="5" fillId="4" borderId="60" xfId="0" applyNumberFormat="1" applyFont="1" applyFill="1" applyBorder="1" applyProtection="1">
      <alignment vertical="center"/>
      <protection hidden="1"/>
    </xf>
    <xf numFmtId="177" fontId="2" fillId="0" borderId="60" xfId="0" applyNumberFormat="1" applyFont="1" applyBorder="1" applyProtection="1">
      <alignment vertical="center"/>
      <protection locked="0"/>
    </xf>
    <xf numFmtId="177" fontId="2" fillId="0" borderId="64" xfId="0" applyNumberFormat="1" applyFont="1" applyBorder="1" applyProtection="1">
      <alignment vertical="center"/>
      <protection locked="0"/>
    </xf>
    <xf numFmtId="5" fontId="2" fillId="0" borderId="0" xfId="0" applyNumberFormat="1" applyFont="1" applyAlignment="1">
      <alignment horizontal="center" vertical="center"/>
    </xf>
    <xf numFmtId="177" fontId="5" fillId="0" borderId="21" xfId="0" applyNumberFormat="1" applyFont="1" applyBorder="1" applyProtection="1">
      <alignment vertical="center"/>
      <protection hidden="1"/>
    </xf>
    <xf numFmtId="179" fontId="5" fillId="0" borderId="131" xfId="0" applyNumberFormat="1" applyFont="1" applyBorder="1" applyProtection="1">
      <alignment vertical="center"/>
      <protection hidden="1"/>
    </xf>
    <xf numFmtId="0" fontId="2" fillId="3" borderId="127" xfId="0" applyFont="1" applyFill="1" applyBorder="1" applyAlignment="1">
      <alignment horizontal="center" vertical="center"/>
    </xf>
    <xf numFmtId="0" fontId="7" fillId="4" borderId="127" xfId="0" applyFont="1" applyFill="1" applyBorder="1" applyAlignment="1">
      <alignment horizontal="left" vertical="center"/>
    </xf>
    <xf numFmtId="0" fontId="4" fillId="0" borderId="132" xfId="0" applyFont="1" applyBorder="1" applyAlignment="1" applyProtection="1">
      <alignment horizontal="left" vertical="center" wrapText="1"/>
      <protection locked="0"/>
    </xf>
    <xf numFmtId="0" fontId="4" fillId="0" borderId="133" xfId="0" applyFont="1" applyBorder="1" applyAlignment="1" applyProtection="1">
      <alignment horizontal="left" vertical="center" wrapText="1"/>
      <protection locked="0"/>
    </xf>
    <xf numFmtId="0" fontId="4" fillId="0" borderId="134" xfId="0" applyFont="1" applyBorder="1" applyAlignment="1" applyProtection="1">
      <alignment horizontal="left" vertical="center" wrapText="1"/>
      <protection locked="0"/>
    </xf>
    <xf numFmtId="0" fontId="4" fillId="0" borderId="135" xfId="0" applyFont="1" applyBorder="1" applyAlignment="1" applyProtection="1">
      <alignment horizontal="left" vertical="center" wrapText="1"/>
      <protection locked="0"/>
    </xf>
    <xf numFmtId="0" fontId="7" fillId="0" borderId="136" xfId="0" applyFont="1" applyBorder="1" applyAlignment="1">
      <alignment horizontal="left" vertical="center"/>
    </xf>
    <xf numFmtId="0" fontId="7" fillId="0" borderId="138" xfId="0" applyFont="1" applyBorder="1" applyAlignment="1">
      <alignment horizontal="left" vertical="center"/>
    </xf>
    <xf numFmtId="14" fontId="0" fillId="0" borderId="130" xfId="0" quotePrefix="1" applyNumberFormat="1" applyBorder="1">
      <alignment vertical="center"/>
    </xf>
    <xf numFmtId="179" fontId="0" fillId="0" borderId="66" xfId="0" quotePrefix="1" applyNumberFormat="1" applyBorder="1">
      <alignment vertical="center"/>
    </xf>
    <xf numFmtId="14" fontId="0" fillId="0" borderId="133" xfId="0" quotePrefix="1" applyNumberFormat="1" applyBorder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7" fontId="23" fillId="0" borderId="50" xfId="0" applyNumberFormat="1" applyFont="1" applyBorder="1" applyAlignment="1" applyProtection="1">
      <alignment horizontal="left" vertical="top"/>
      <protection hidden="1"/>
    </xf>
    <xf numFmtId="179" fontId="5" fillId="0" borderId="131" xfId="0" applyNumberFormat="1" applyFont="1" applyBorder="1" applyAlignment="1" applyProtection="1">
      <alignment vertical="center"/>
      <protection hidden="1"/>
    </xf>
    <xf numFmtId="0" fontId="4" fillId="0" borderId="5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2" borderId="83" xfId="0" applyFill="1" applyBorder="1" applyAlignment="1">
      <alignment horizontal="center" vertical="center"/>
    </xf>
    <xf numFmtId="14" fontId="0" fillId="2" borderId="128" xfId="0" applyNumberFormat="1" applyFill="1" applyBorder="1" applyAlignment="1">
      <alignment horizontal="center" vertical="center"/>
    </xf>
    <xf numFmtId="179" fontId="0" fillId="2" borderId="63" xfId="0" applyNumberForma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44" xfId="0" applyFont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25" fillId="0" borderId="123" xfId="0" applyFont="1" applyFill="1" applyBorder="1" applyAlignment="1" applyProtection="1">
      <alignment horizontal="center" vertical="center"/>
      <protection locked="0"/>
    </xf>
    <xf numFmtId="0" fontId="25" fillId="0" borderId="124" xfId="0" applyFont="1" applyFill="1" applyBorder="1" applyAlignment="1" applyProtection="1">
      <alignment horizontal="center" vertical="center"/>
      <protection locked="0"/>
    </xf>
    <xf numFmtId="0" fontId="25" fillId="0" borderId="125" xfId="0" applyFont="1" applyFill="1" applyBorder="1" applyAlignment="1" applyProtection="1">
      <alignment horizontal="center" vertical="center"/>
      <protection locked="0"/>
    </xf>
    <xf numFmtId="0" fontId="26" fillId="0" borderId="123" xfId="0" applyFont="1" applyFill="1" applyBorder="1" applyAlignment="1">
      <alignment horizontal="center" vertical="center"/>
    </xf>
    <xf numFmtId="0" fontId="26" fillId="0" borderId="124" xfId="0" applyFont="1" applyFill="1" applyBorder="1" applyAlignment="1">
      <alignment horizontal="center" vertical="center"/>
    </xf>
    <xf numFmtId="0" fontId="26" fillId="0" borderId="125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24" fillId="5" borderId="126" xfId="0" applyFont="1" applyFill="1" applyBorder="1" applyAlignment="1">
      <alignment horizontal="left" vertical="center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176" fontId="2" fillId="0" borderId="6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181" fontId="2" fillId="0" borderId="7" xfId="0" applyNumberFormat="1" applyFont="1" applyBorder="1" applyAlignment="1" applyProtection="1">
      <alignment horizontal="center" vertical="center"/>
      <protection hidden="1"/>
    </xf>
    <xf numFmtId="181" fontId="2" fillId="0" borderId="16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 wrapText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78" xfId="0" applyFont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79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left" vertical="center" wrapText="1"/>
      <protection hidden="1"/>
    </xf>
    <xf numFmtId="0" fontId="5" fillId="0" borderId="57" xfId="0" applyFont="1" applyBorder="1" applyAlignment="1" applyProtection="1">
      <alignment horizontal="left" vertical="center" wrapText="1"/>
      <protection hidden="1"/>
    </xf>
    <xf numFmtId="0" fontId="5" fillId="0" borderId="76" xfId="0" applyFont="1" applyBorder="1" applyAlignment="1" applyProtection="1">
      <alignment horizontal="center" vertical="center" wrapText="1"/>
      <protection hidden="1"/>
    </xf>
    <xf numFmtId="0" fontId="5" fillId="0" borderId="77" xfId="0" applyFont="1" applyBorder="1" applyAlignment="1" applyProtection="1">
      <alignment horizontal="center" vertical="center"/>
      <protection hidden="1"/>
    </xf>
    <xf numFmtId="177" fontId="5" fillId="0" borderId="86" xfId="0" applyNumberFormat="1" applyFont="1" applyBorder="1" applyProtection="1">
      <alignment vertical="center"/>
      <protection hidden="1"/>
    </xf>
    <xf numFmtId="177" fontId="5" fillId="0" borderId="117" xfId="0" applyNumberFormat="1" applyFont="1" applyBorder="1" applyProtection="1">
      <alignment vertical="center"/>
      <protection hidden="1"/>
    </xf>
    <xf numFmtId="0" fontId="2" fillId="3" borderId="122" xfId="0" applyFont="1" applyFill="1" applyBorder="1" applyAlignment="1" applyProtection="1">
      <alignment horizontal="center" vertical="center"/>
      <protection hidden="1"/>
    </xf>
    <xf numFmtId="0" fontId="2" fillId="3" borderId="92" xfId="0" applyFont="1" applyFill="1" applyBorder="1" applyAlignment="1" applyProtection="1">
      <alignment horizontal="center" vertical="center"/>
      <protection hidden="1"/>
    </xf>
    <xf numFmtId="180" fontId="5" fillId="0" borderId="55" xfId="0" applyNumberFormat="1" applyFont="1" applyBorder="1" applyAlignment="1" applyProtection="1">
      <alignment horizontal="left" vertical="center" wrapText="1"/>
      <protection hidden="1"/>
    </xf>
    <xf numFmtId="180" fontId="5" fillId="0" borderId="113" xfId="0" applyNumberFormat="1" applyFont="1" applyBorder="1" applyAlignment="1" applyProtection="1">
      <alignment horizontal="left" vertical="center" wrapText="1"/>
      <protection hidden="1"/>
    </xf>
    <xf numFmtId="179" fontId="5" fillId="0" borderId="91" xfId="0" applyNumberFormat="1" applyFont="1" applyBorder="1" applyProtection="1">
      <alignment vertical="center"/>
      <protection hidden="1"/>
    </xf>
    <xf numFmtId="179" fontId="5" fillId="0" borderId="119" xfId="0" applyNumberFormat="1" applyFont="1" applyBorder="1" applyProtection="1">
      <alignment vertical="center"/>
      <protection hidden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/>
    </xf>
    <xf numFmtId="178" fontId="2" fillId="3" borderId="12" xfId="0" applyNumberFormat="1" applyFont="1" applyFill="1" applyBorder="1" applyAlignment="1">
      <alignment horizontal="center" vertical="center"/>
    </xf>
    <xf numFmtId="5" fontId="2" fillId="3" borderId="53" xfId="0" applyNumberFormat="1" applyFont="1" applyFill="1" applyBorder="1" applyAlignment="1">
      <alignment horizontal="center" vertical="center"/>
    </xf>
    <xf numFmtId="177" fontId="5" fillId="0" borderId="69" xfId="0" applyNumberFormat="1" applyFont="1" applyBorder="1" applyProtection="1">
      <alignment vertical="center"/>
      <protection hidden="1"/>
    </xf>
    <xf numFmtId="177" fontId="5" fillId="0" borderId="115" xfId="0" applyNumberFormat="1" applyFont="1" applyBorder="1" applyProtection="1">
      <alignment vertical="center"/>
      <protection hidden="1"/>
    </xf>
    <xf numFmtId="0" fontId="7" fillId="0" borderId="74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180" fontId="5" fillId="0" borderId="55" xfId="0" applyNumberFormat="1" applyFont="1" applyBorder="1" applyAlignment="1" applyProtection="1">
      <alignment horizontal="left" vertical="center" wrapText="1"/>
      <protection locked="0"/>
    </xf>
    <xf numFmtId="180" fontId="5" fillId="0" borderId="113" xfId="0" applyNumberFormat="1" applyFont="1" applyBorder="1" applyAlignment="1" applyProtection="1">
      <alignment horizontal="left" vertical="center" wrapText="1"/>
      <protection locked="0"/>
    </xf>
    <xf numFmtId="5" fontId="2" fillId="3" borderId="13" xfId="0" applyNumberFormat="1" applyFont="1" applyFill="1" applyBorder="1" applyAlignment="1">
      <alignment horizontal="center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5" fontId="2" fillId="3" borderId="12" xfId="0" applyNumberFormat="1" applyFont="1" applyFill="1" applyBorder="1" applyAlignment="1">
      <alignment horizontal="center" vertical="center"/>
    </xf>
    <xf numFmtId="182" fontId="6" fillId="0" borderId="0" xfId="0" applyNumberFormat="1" applyFont="1" applyBorder="1" applyAlignment="1" applyProtection="1">
      <alignment horizontal="left" vertical="center"/>
      <protection hidden="1"/>
    </xf>
    <xf numFmtId="0" fontId="7" fillId="0" borderId="70" xfId="0" applyFont="1" applyBorder="1" applyAlignment="1">
      <alignment horizontal="left" vertical="center"/>
    </xf>
    <xf numFmtId="0" fontId="7" fillId="0" borderId="114" xfId="0" applyFont="1" applyBorder="1" applyAlignment="1">
      <alignment horizontal="left" vertical="center"/>
    </xf>
    <xf numFmtId="179" fontId="5" fillId="0" borderId="91" xfId="0" applyNumberFormat="1" applyFont="1" applyBorder="1" applyAlignment="1" applyProtection="1">
      <alignment vertical="center"/>
      <protection hidden="1"/>
    </xf>
    <xf numFmtId="179" fontId="5" fillId="0" borderId="119" xfId="0" applyNumberFormat="1" applyFont="1" applyBorder="1" applyAlignment="1" applyProtection="1">
      <alignment vertical="center"/>
      <protection hidden="1"/>
    </xf>
    <xf numFmtId="183" fontId="2" fillId="0" borderId="7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6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EFEF"/>
      <color rgb="FF008000"/>
      <color rgb="FFFFE7E7"/>
      <color rgb="FFFFCCFF"/>
      <color rgb="FFE7F3FF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2</xdr:row>
      <xdr:rowOff>22860</xdr:rowOff>
    </xdr:from>
    <xdr:to>
      <xdr:col>13</xdr:col>
      <xdr:colOff>4587240</xdr:colOff>
      <xdr:row>2</xdr:row>
      <xdr:rowOff>739140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94B353E-AD85-6D89-7DDE-D38637F0D769}"/>
            </a:ext>
          </a:extLst>
        </xdr:cNvPr>
        <xdr:cNvSpPr/>
      </xdr:nvSpPr>
      <xdr:spPr>
        <a:xfrm>
          <a:off x="6659880" y="441960"/>
          <a:ext cx="4495800" cy="71628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u="none" kern="1200">
              <a:solidFill>
                <a:srgbClr val="FFEFE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A3</a:t>
          </a:r>
          <a:r>
            <a:rPr kumimoji="1" lang="ja-JP" altLang="en-US" sz="1050" b="1" u="none" kern="1200">
              <a:solidFill>
                <a:srgbClr val="FFEFE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FE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L14</a:t>
          </a:r>
          <a:r>
            <a:rPr kumimoji="1" lang="ja-JP" altLang="en-US" sz="1050" b="1" u="none" kern="1200">
              <a:solidFill>
                <a:srgbClr val="FFEFE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ページ目に</a:t>
          </a:r>
          <a:r>
            <a:rPr kumimoji="1" lang="ja-JP" altLang="en-US" sz="1050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ja-JP" altLang="en-US" sz="1100" b="1" u="sng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図」で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「図」とは編集できない形式のことを指す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53340</xdr:colOff>
      <xdr:row>5</xdr:row>
      <xdr:rowOff>0</xdr:rowOff>
    </xdr:from>
    <xdr:to>
      <xdr:col>13</xdr:col>
      <xdr:colOff>4610099</xdr:colOff>
      <xdr:row>8</xdr:row>
      <xdr:rowOff>210928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C242BC0-B88A-4F7E-8255-7B264C05E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3160" y="4008120"/>
          <a:ext cx="4556759" cy="1121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3040380</xdr:colOff>
      <xdr:row>5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882379-1149-4AE5-963A-CD5B2CA29C6D}"/>
            </a:ext>
          </a:extLst>
        </xdr:cNvPr>
        <xdr:cNvSpPr/>
      </xdr:nvSpPr>
      <xdr:spPr>
        <a:xfrm>
          <a:off x="8972550" y="219075"/>
          <a:ext cx="3038475" cy="93345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O6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</a:t>
          </a:r>
          <a:r>
            <a:rPr kumimoji="1" lang="en-US" altLang="ja-JP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）課題全体の各年度別経費」に　 </a:t>
          </a:r>
          <a:r>
            <a:rPr kumimoji="1" lang="ja-JP" altLang="en-US" sz="1050" b="1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ja-JP" altLang="en-US" sz="1050" b="1" u="sng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図」で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「図」とは編集できない形式のことを指す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7620</xdr:colOff>
      <xdr:row>9</xdr:row>
      <xdr:rowOff>7620</xdr:rowOff>
    </xdr:from>
    <xdr:to>
      <xdr:col>16</xdr:col>
      <xdr:colOff>3049620</xdr:colOff>
      <xdr:row>13</xdr:row>
      <xdr:rowOff>26894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C08F83E-F84C-44AB-B24B-B9DB7CBEB523}"/>
            </a:ext>
          </a:extLst>
        </xdr:cNvPr>
        <xdr:cNvSpPr/>
      </xdr:nvSpPr>
      <xdr:spPr>
        <a:xfrm>
          <a:off x="13992561" y="2392232"/>
          <a:ext cx="3042000" cy="951603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en-US" altLang="ja-JP" sz="1050" b="1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A9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O20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b="1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b="1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 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）各年度別経費」に　 </a:t>
          </a:r>
          <a:r>
            <a:rPr kumimoji="1" lang="ja-JP" altLang="en-US" sz="1050" b="1" u="sng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「図」で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貼り付ける。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「図」とは編集できない形式のことを指す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80682</xdr:colOff>
      <xdr:row>0</xdr:row>
      <xdr:rowOff>1</xdr:rowOff>
    </xdr:from>
    <xdr:to>
      <xdr:col>15</xdr:col>
      <xdr:colOff>3666566</xdr:colOff>
      <xdr:row>10</xdr:row>
      <xdr:rowOff>125506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792E2C-9243-44CC-BBB4-361A5FE77B73}"/>
            </a:ext>
          </a:extLst>
        </xdr:cNvPr>
        <xdr:cNvSpPr/>
      </xdr:nvSpPr>
      <xdr:spPr>
        <a:xfrm>
          <a:off x="15132423" y="1"/>
          <a:ext cx="3585884" cy="2043952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年目、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年目に分けて作業をする。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年目：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A3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H26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endParaRPr kumimoji="1" lang="en-US" altLang="ja-JP" sz="1050" b="1" u="none" kern="1200">
            <a:solidFill>
              <a:srgbClr val="FFE7E7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年目：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I3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N27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endParaRPr kumimoji="1" lang="en-US" altLang="ja-JP" sz="1050" b="1" u="none" kern="1200">
            <a:solidFill>
              <a:srgbClr val="FFE7E7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を選択し、コピーする。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 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）各年度経費内訳（金額・主な積算内訳）に、</a:t>
          </a:r>
          <a:r>
            <a:rPr kumimoji="1" lang="ja-JP" altLang="en-US" sz="1050" b="1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「元の書式を保持」で</a:t>
          </a:r>
          <a:r>
            <a:rPr kumimoji="1" lang="ja-JP" altLang="en-US" sz="1050" b="1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貼り付ける</a:t>
          </a:r>
          <a:r>
            <a:rPr kumimoji="1" lang="ja-JP" altLang="en-US" sz="105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105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（図で貼り付けると、表が１ページに収まるように自動で縮小され、文字が小さく見づらくなります。）</a:t>
          </a:r>
          <a:endParaRPr kumimoji="1" lang="en-US" altLang="ja-JP" sz="105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③貼り付け先の申請書で適宜レイアウト等を整える。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70374</xdr:colOff>
      <xdr:row>10</xdr:row>
      <xdr:rowOff>188254</xdr:rowOff>
    </xdr:from>
    <xdr:to>
      <xdr:col>15</xdr:col>
      <xdr:colOff>3657600</xdr:colOff>
      <xdr:row>26</xdr:row>
      <xdr:rowOff>170330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3C966A1-88F5-4532-90F1-BC2EF8095017}"/>
            </a:ext>
          </a:extLst>
        </xdr:cNvPr>
        <xdr:cNvSpPr/>
      </xdr:nvSpPr>
      <xdr:spPr>
        <a:xfrm>
          <a:off x="15122115" y="2106701"/>
          <a:ext cx="3587226" cy="3406594"/>
        </a:xfrm>
        <a:prstGeom prst="rect">
          <a:avLst/>
        </a:prstGeom>
        <a:solidFill>
          <a:srgbClr val="E7F3FF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  <a:r>
            <a:rPr kumimoji="1" lang="en-US" altLang="ja-JP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◆複数機関が参画する場合は、各機関の費目ごとの経費の</a:t>
          </a:r>
          <a:r>
            <a:rPr lang="ja-JP" altLang="ja-JP" sz="1050" b="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合計額を記入する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こと（機関ごとの積算は不要）。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◆計上できる研究費については公募要領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p.48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(6)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計上できる研究費」を確認すること。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◆直接経費の区分については公募要領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p.50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表５「推進費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[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委託費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]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において計上可能な直接経費の区分」を確認すること。</a:t>
          </a:r>
          <a:endParaRPr lang="en-US" altLang="ja-JP" sz="1050" b="0" u="none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◆消費税相当額は公募要領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p.51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「留意事項」を参照の上、必要に応じて計上すること。</a:t>
          </a:r>
          <a:endParaRPr lang="ja-JP" altLang="ja-JP" sz="1050" b="0" u="none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◆間接経費の額は、原則、直接経費の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％の額とする。なお、企業等において応募に際して間接経費を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％未満の割合とする場合には、必ず所属機関の事務部門に問題がないことを確認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し、その比率を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A24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セルに入力すること。（例：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％の場合は「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」と入力）</a:t>
          </a:r>
          <a:endParaRPr kumimoji="1" lang="en-US" altLang="ja-JP" sz="1000" b="0" u="none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3040380</xdr:colOff>
      <xdr:row>5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DA92C4-17EC-427F-BCF7-50F5EF4C6F91}"/>
            </a:ext>
          </a:extLst>
        </xdr:cNvPr>
        <xdr:cNvSpPr/>
      </xdr:nvSpPr>
      <xdr:spPr>
        <a:xfrm>
          <a:off x="13936980" y="205740"/>
          <a:ext cx="3040380" cy="92202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I6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</a:t>
          </a:r>
          <a:r>
            <a:rPr kumimoji="1" lang="en-US" altLang="ja-JP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 kern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）課題全体の各年度別経費」に　 </a:t>
          </a:r>
          <a:r>
            <a:rPr kumimoji="1" lang="ja-JP" altLang="en-US" sz="1050" b="1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ja-JP" altLang="en-US" sz="1050" b="1" u="sng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図」で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「図」とは編集できない形式のことを指す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10</xdr:col>
      <xdr:colOff>0</xdr:colOff>
      <xdr:row>9</xdr:row>
      <xdr:rowOff>0</xdr:rowOff>
    </xdr:from>
    <xdr:to>
      <xdr:col>10</xdr:col>
      <xdr:colOff>3042000</xdr:colOff>
      <xdr:row>13</xdr:row>
      <xdr:rowOff>19274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CFE7849-ED67-4AA8-8E2E-AE68DF369AB7}"/>
            </a:ext>
          </a:extLst>
        </xdr:cNvPr>
        <xdr:cNvSpPr/>
      </xdr:nvSpPr>
      <xdr:spPr>
        <a:xfrm>
          <a:off x="9681882" y="2384612"/>
          <a:ext cx="3042000" cy="951603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en-US" altLang="ja-JP" sz="1050" b="1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A9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I20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b="1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b="1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 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）各年度別経費」に　 </a:t>
          </a:r>
          <a:r>
            <a:rPr kumimoji="1" lang="ja-JP" altLang="en-US" sz="1050" b="1" u="sng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「図」で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貼り付ける。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「図」とは編集できない形式のことを指す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80682</xdr:colOff>
      <xdr:row>0</xdr:row>
      <xdr:rowOff>1</xdr:rowOff>
    </xdr:from>
    <xdr:to>
      <xdr:col>9</xdr:col>
      <xdr:colOff>3666566</xdr:colOff>
      <xdr:row>8</xdr:row>
      <xdr:rowOff>62753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1B4CAC4-0951-43BB-B06F-3219AB1FDD66}"/>
            </a:ext>
          </a:extLst>
        </xdr:cNvPr>
        <xdr:cNvSpPr/>
      </xdr:nvSpPr>
      <xdr:spPr>
        <a:xfrm>
          <a:off x="8857129" y="1"/>
          <a:ext cx="3585884" cy="1604681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貼り付け方法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>
            <a:lnSpc>
              <a:spcPts val="1200"/>
            </a:lnSpc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b="1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年目：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A3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セル～</a:t>
          </a:r>
          <a:r>
            <a:rPr kumimoji="1" lang="en-US" altLang="ja-JP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H26</a:t>
          </a:r>
          <a:r>
            <a:rPr kumimoji="1" lang="ja-JP" altLang="en-US" sz="1050" b="1" u="none" kern="1200">
              <a:solidFill>
                <a:srgbClr val="FFE7E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セル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を選択し、コピーする。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②申請書の 「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5 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各年度別経費内訳　（</a:t>
          </a:r>
          <a:r>
            <a:rPr kumimoji="1" lang="en-US" altLang="ja-JP" sz="1050" kern="12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）各年度経費内訳（金額・主な積算内訳）に、</a:t>
          </a:r>
          <a:r>
            <a:rPr kumimoji="1" lang="ja-JP" altLang="en-US" sz="1050" b="1" kern="1200">
              <a:solidFill>
                <a:srgbClr val="FFFF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「元の書式を保持」で</a:t>
          </a:r>
          <a:r>
            <a:rPr kumimoji="1" lang="ja-JP" altLang="en-US" sz="1050" b="1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貼り付ける</a:t>
          </a:r>
          <a:r>
            <a:rPr kumimoji="1" lang="ja-JP" altLang="en-US" sz="105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105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（図で貼り付けると、表が１ページに収まるように自動で縮小され、文字が小さく見づらくなります。）</a:t>
          </a:r>
          <a:endParaRPr kumimoji="1" lang="en-US" altLang="ja-JP" sz="1050" kern="120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050" kern="1200">
              <a:latin typeface="Meiryo UI" panose="020B0604030504040204" pitchFamily="50" charset="-128"/>
              <a:ea typeface="Meiryo UI" panose="020B0604030504040204" pitchFamily="50" charset="-128"/>
            </a:rPr>
            <a:t>③貼り付け先の申請書で適宜レイアウト等を整える。</a:t>
          </a:r>
          <a:endParaRPr kumimoji="1" lang="en-US" altLang="ja-JP" sz="1050" kern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44825</xdr:colOff>
      <xdr:row>9</xdr:row>
      <xdr:rowOff>0</xdr:rowOff>
    </xdr:from>
    <xdr:to>
      <xdr:col>9</xdr:col>
      <xdr:colOff>3632051</xdr:colOff>
      <xdr:row>24</xdr:row>
      <xdr:rowOff>367559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E45857-F356-492A-9DD3-B0DDF36E00AA}"/>
            </a:ext>
          </a:extLst>
        </xdr:cNvPr>
        <xdr:cNvSpPr/>
      </xdr:nvSpPr>
      <xdr:spPr>
        <a:xfrm>
          <a:off x="8821272" y="1748118"/>
          <a:ext cx="3587226" cy="3406594"/>
        </a:xfrm>
        <a:prstGeom prst="rect">
          <a:avLst/>
        </a:prstGeom>
        <a:solidFill>
          <a:srgbClr val="E7F3FF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  <a:r>
            <a:rPr kumimoji="1" lang="en-US" altLang="ja-JP" sz="1000" b="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◆複数機関が参画する場合は、各機関の費目ごとの経費の</a:t>
          </a:r>
          <a:r>
            <a:rPr lang="ja-JP" altLang="ja-JP" sz="1050" b="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合計額を記入する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こと（機関ごとの積算は不要）。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◆計上できる研究費については公募要領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p.48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(6)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計上できる研究費」を確認すること。</a:t>
          </a: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◆直接経費の区分については公募要領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p.50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表５「推進費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[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委託費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]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において計上可能な直接経費の区分」を確認すること。</a:t>
          </a:r>
          <a:endParaRPr lang="en-US" altLang="ja-JP" sz="1050" b="0" u="none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◆消費税相当額は公募要領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p.51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～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52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「留意事項」を参照の上、必要に応じて計上すること。</a:t>
          </a:r>
          <a:endParaRPr lang="ja-JP" altLang="ja-JP" sz="1050" b="0" u="none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◆間接経費の額は、原則、直接経費の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％の額とする。なお、企業等において応募に際して間接経費を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lang="ja-JP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％未満の割合とする場合には、必ず所属機関の事務部門に問題がないことを確認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し、その比率を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A24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セルに入力すること。（例：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％の場合は「</a:t>
          </a:r>
          <a:r>
            <a:rPr lang="en-US" altLang="ja-JP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</a:t>
          </a:r>
          <a:r>
            <a:rPr lang="ja-JP" altLang="en-US" sz="1050" b="0" u="non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」と入力）</a:t>
          </a:r>
          <a:endParaRPr kumimoji="1" lang="en-US" altLang="ja-JP" sz="1000" b="0" u="none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fs001\data\&#29872;&#22659;&#30740;&#31350;&#32207;&#21512;&#25512;&#36914;&#37096;\02_&#30740;&#31350;&#25512;&#36914;&#35506;\03&#9632;&#20107;&#21069;&#35413;&#20385;&#65288;&#26032;&#35215;&#20844;&#21215;&#12539;&#25505;&#25246;&#65289;\R8(2026)&#26032;&#35215;&#35506;&#38988;\01_&#20844;&#21215;&#35201;&#38936;&#12539;&#30003;&#35531;&#26360;&#27096;&#24335;\&#30003;&#35531;&#26360;\Excel&#12486;&#12473;&#12488;&#65288;&#26368;&#32066;&#65289;\&#12304;&#20316;&#26989;&#20013;&#12305;&#65288;&#21029;&#28155;&#65289;&#35506;&#38988;&#24773;&#22577;&#12539;&#32076;&#36027;&#31309;&#31639;&#12471;&#12540;&#12488;_rev6.xlsx" TargetMode="External"/><Relationship Id="rId1" Type="http://schemas.openxmlformats.org/officeDocument/2006/relationships/externalLinkPath" Target="&#30003;&#35531;&#26360;/Excel&#12486;&#12473;&#12488;&#65288;&#26368;&#32066;&#65289;/&#12304;&#20316;&#26989;&#20013;&#12305;&#65288;&#21029;&#28155;&#65289;&#35506;&#38988;&#24773;&#22577;&#12539;&#32076;&#36027;&#31309;&#31639;&#12471;&#12540;&#12488;_re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T"/>
      <sheetName val="【共通】課題情報"/>
      <sheetName val="【問・革】経費サマリ"/>
      <sheetName val="【問・革】ST1"/>
      <sheetName val="【問・革】ST2"/>
      <sheetName val="【問・革】ST3"/>
      <sheetName val="【問・革】ST4"/>
      <sheetName val="【問・革】ST5"/>
      <sheetName val="【次世代】経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3EC9-AA58-46AD-A6EB-EA62565BA026}">
  <sheetPr codeName="Sheet2"/>
  <dimension ref="A1:K19"/>
  <sheetViews>
    <sheetView showGridLines="0" zoomScale="70" zoomScaleNormal="70" workbookViewId="0">
      <pane ySplit="1" topLeftCell="A2" activePane="bottomLeft" state="frozen"/>
      <selection pane="bottomLeft"/>
    </sheetView>
  </sheetViews>
  <sheetFormatPr defaultRowHeight="17.399999999999999"/>
  <cols>
    <col min="2" max="2" width="82" bestFit="1" customWidth="1"/>
    <col min="3" max="3" width="14.1796875" style="103" bestFit="1" customWidth="1"/>
    <col min="4" max="4" width="8.81640625" style="98"/>
    <col min="5" max="5" width="1.81640625" style="7" customWidth="1"/>
    <col min="6" max="6" width="3.1796875" style="94" bestFit="1" customWidth="1"/>
    <col min="7" max="9" width="8.81640625" style="94"/>
  </cols>
  <sheetData>
    <row r="1" spans="1:11">
      <c r="A1" t="s">
        <v>89</v>
      </c>
      <c r="B1" s="169" t="s">
        <v>3</v>
      </c>
      <c r="C1" s="170" t="s">
        <v>81</v>
      </c>
      <c r="D1" s="171" t="s">
        <v>9</v>
      </c>
      <c r="E1" s="30"/>
      <c r="G1" s="94" t="s">
        <v>53</v>
      </c>
      <c r="H1" s="94" t="s">
        <v>54</v>
      </c>
      <c r="I1" s="94" t="s">
        <v>55</v>
      </c>
      <c r="J1" s="95"/>
      <c r="K1" s="95" t="s">
        <v>56</v>
      </c>
    </row>
    <row r="2" spans="1:11">
      <c r="B2" s="28" t="s">
        <v>6</v>
      </c>
      <c r="C2" s="160" t="s">
        <v>90</v>
      </c>
      <c r="D2" s="161"/>
      <c r="E2" s="31"/>
    </row>
    <row r="3" spans="1:11">
      <c r="B3" s="2" t="str">
        <f>_xlfn.CONCAT(F3:K3)</f>
        <v>S-25-1(1)_環境計測基盤の構築と統合評価</v>
      </c>
      <c r="C3" s="104">
        <v>47938</v>
      </c>
      <c r="D3" s="99">
        <v>60000</v>
      </c>
      <c r="E3" s="6"/>
      <c r="G3" s="94" t="s">
        <v>50</v>
      </c>
      <c r="H3" s="94" t="s">
        <v>51</v>
      </c>
      <c r="I3" s="94" t="s">
        <v>52</v>
      </c>
      <c r="J3" s="95" t="s">
        <v>63</v>
      </c>
      <c r="K3" s="95" t="s">
        <v>57</v>
      </c>
    </row>
    <row r="4" spans="1:11">
      <c r="B4" s="2" t="str">
        <f t="shared" ref="B4:B19" si="0">_xlfn.CONCAT(F4:K4)</f>
        <v>S-25-1(2)_生態系モニタリング手法の開発</v>
      </c>
      <c r="C4" s="104">
        <v>47938</v>
      </c>
      <c r="D4" s="96">
        <v>20000</v>
      </c>
      <c r="E4" s="6"/>
      <c r="G4" s="94" t="s">
        <v>50</v>
      </c>
      <c r="H4" s="94" t="s">
        <v>51</v>
      </c>
      <c r="I4" s="94" t="s">
        <v>58</v>
      </c>
      <c r="J4" s="95" t="s">
        <v>63</v>
      </c>
      <c r="K4" t="s">
        <v>60</v>
      </c>
    </row>
    <row r="5" spans="1:11">
      <c r="B5" s="2" t="str">
        <f t="shared" si="0"/>
        <v>S-25-1(3)_モニタリング情報の時空間統合のためのプラットフォーム構築</v>
      </c>
      <c r="C5" s="104">
        <v>47938</v>
      </c>
      <c r="D5" s="96">
        <v>10000</v>
      </c>
      <c r="E5" s="6"/>
      <c r="G5" s="94" t="s">
        <v>50</v>
      </c>
      <c r="H5" s="94" t="s">
        <v>51</v>
      </c>
      <c r="I5" s="94" t="s">
        <v>59</v>
      </c>
      <c r="J5" s="95" t="s">
        <v>63</v>
      </c>
      <c r="K5" t="s">
        <v>61</v>
      </c>
    </row>
    <row r="6" spans="1:11">
      <c r="B6" s="2" t="str">
        <f t="shared" si="0"/>
        <v>S-25-1(4)_環境・社会指標の可視化</v>
      </c>
      <c r="C6" s="104">
        <v>47938</v>
      </c>
      <c r="D6" s="96">
        <v>10000</v>
      </c>
      <c r="E6" s="6"/>
      <c r="G6" s="94" t="s">
        <v>50</v>
      </c>
      <c r="H6" s="94" t="s">
        <v>51</v>
      </c>
      <c r="I6" s="94" t="s">
        <v>62</v>
      </c>
      <c r="J6" s="95" t="s">
        <v>63</v>
      </c>
      <c r="K6" t="s">
        <v>64</v>
      </c>
    </row>
    <row r="7" spans="1:11">
      <c r="B7" s="2" t="str">
        <f t="shared" si="0"/>
        <v>S-25-2(1)_持続可能な海藻処理・利用法の検討</v>
      </c>
      <c r="C7" s="104">
        <v>47938</v>
      </c>
      <c r="D7" s="96">
        <v>20000</v>
      </c>
      <c r="E7" s="6"/>
      <c r="G7" s="94" t="s">
        <v>50</v>
      </c>
      <c r="H7" s="94" t="s">
        <v>65</v>
      </c>
      <c r="I7" s="94" t="s">
        <v>52</v>
      </c>
      <c r="J7" s="95" t="s">
        <v>63</v>
      </c>
      <c r="K7" t="s">
        <v>67</v>
      </c>
    </row>
    <row r="8" spans="1:11">
      <c r="B8" s="2" t="str">
        <f t="shared" si="0"/>
        <v>S-25-2(2)_洋上風力発電施設を利用した海藻養殖手法の開発</v>
      </c>
      <c r="C8" s="104">
        <v>47938</v>
      </c>
      <c r="D8" s="96">
        <v>20000</v>
      </c>
      <c r="E8" s="6"/>
      <c r="G8" s="94" t="s">
        <v>50</v>
      </c>
      <c r="H8" s="94" t="s">
        <v>65</v>
      </c>
      <c r="I8" s="94" t="s">
        <v>58</v>
      </c>
      <c r="J8" s="95" t="s">
        <v>63</v>
      </c>
      <c r="K8" t="s">
        <v>68</v>
      </c>
    </row>
    <row r="9" spans="1:11">
      <c r="B9" s="2" t="str">
        <f t="shared" si="0"/>
        <v>S-25-2(3)_藻場造成による生物多様性創出と応用技術の確立</v>
      </c>
      <c r="C9" s="104">
        <v>47938</v>
      </c>
      <c r="D9" s="96">
        <v>20000</v>
      </c>
      <c r="E9" s="6"/>
      <c r="G9" s="94" t="s">
        <v>50</v>
      </c>
      <c r="H9" s="94" t="s">
        <v>65</v>
      </c>
      <c r="I9" s="94" t="s">
        <v>59</v>
      </c>
      <c r="J9" s="95" t="s">
        <v>63</v>
      </c>
      <c r="K9" t="s">
        <v>69</v>
      </c>
    </row>
    <row r="10" spans="1:11">
      <c r="B10" s="2" t="str">
        <f t="shared" si="0"/>
        <v>S-25-3(1)_ネイチャーポジティブの実現に向けた海生生物の種分布・機能・多様性の評価・予測</v>
      </c>
      <c r="C10" s="104">
        <v>47938</v>
      </c>
      <c r="D10" s="96">
        <v>25000</v>
      </c>
      <c r="E10" s="6"/>
      <c r="G10" s="94" t="s">
        <v>50</v>
      </c>
      <c r="H10" s="94" t="s">
        <v>66</v>
      </c>
      <c r="I10" s="94" t="s">
        <v>52</v>
      </c>
      <c r="J10" s="95" t="s">
        <v>63</v>
      </c>
      <c r="K10" t="s">
        <v>70</v>
      </c>
    </row>
    <row r="11" spans="1:11">
      <c r="B11" s="4" t="str">
        <f t="shared" si="0"/>
        <v>S-25-3(2)_クライメートポジティブの実現に向けた緩和効果の評価・予測</v>
      </c>
      <c r="C11" s="162">
        <v>47938</v>
      </c>
      <c r="D11" s="97">
        <v>15000</v>
      </c>
      <c r="E11" s="6"/>
      <c r="G11" s="94" t="s">
        <v>50</v>
      </c>
      <c r="H11" s="94" t="s">
        <v>66</v>
      </c>
      <c r="I11" s="94" t="s">
        <v>58</v>
      </c>
      <c r="J11" s="95" t="s">
        <v>63</v>
      </c>
      <c r="K11" t="s">
        <v>71</v>
      </c>
    </row>
    <row r="12" spans="1:11">
      <c r="B12" s="2" t="str">
        <f t="shared" si="0"/>
        <v>SⅡ-13-1(1)_定量評価メトリクスの開発と活用スキームの検討</v>
      </c>
      <c r="C12" s="101">
        <v>47208</v>
      </c>
      <c r="D12" s="96">
        <v>14000</v>
      </c>
      <c r="E12" s="6"/>
      <c r="G12" s="94" t="s">
        <v>72</v>
      </c>
      <c r="H12" s="94" t="s">
        <v>51</v>
      </c>
      <c r="I12" s="94" t="s">
        <v>52</v>
      </c>
      <c r="J12" s="95" t="s">
        <v>63</v>
      </c>
      <c r="K12" s="95" t="s">
        <v>73</v>
      </c>
    </row>
    <row r="13" spans="1:11">
      <c r="B13" s="2" t="str">
        <f t="shared" si="0"/>
        <v>SⅡ-13-1(2)_メトリクスと生態系分類の地図化</v>
      </c>
      <c r="C13" s="101">
        <v>47208</v>
      </c>
      <c r="D13" s="96">
        <v>8000</v>
      </c>
      <c r="E13" s="6"/>
      <c r="G13" s="94" t="s">
        <v>72</v>
      </c>
      <c r="H13" s="94" t="s">
        <v>51</v>
      </c>
      <c r="I13" s="94" t="s">
        <v>58</v>
      </c>
      <c r="J13" s="95" t="s">
        <v>63</v>
      </c>
      <c r="K13" s="95" t="s">
        <v>74</v>
      </c>
    </row>
    <row r="14" spans="1:11">
      <c r="B14" s="2" t="str">
        <f t="shared" si="0"/>
        <v>SⅡ-13-1(3)_予測の高度化による介入効果の評価</v>
      </c>
      <c r="C14" s="101">
        <v>47208</v>
      </c>
      <c r="D14" s="96">
        <v>10000</v>
      </c>
      <c r="E14" s="6"/>
      <c r="G14" s="94" t="s">
        <v>72</v>
      </c>
      <c r="H14" s="94" t="s">
        <v>51</v>
      </c>
      <c r="I14" s="94" t="s">
        <v>59</v>
      </c>
      <c r="J14" s="95" t="s">
        <v>63</v>
      </c>
      <c r="K14" s="95" t="s">
        <v>75</v>
      </c>
    </row>
    <row r="15" spans="1:11">
      <c r="B15" s="2" t="str">
        <f t="shared" si="0"/>
        <v>SⅡ-13-2(1)_保全に資する社会経済的スキームの受容性評価</v>
      </c>
      <c r="C15" s="101">
        <v>47208</v>
      </c>
      <c r="D15" s="96">
        <v>16000</v>
      </c>
      <c r="E15" s="6"/>
      <c r="G15" s="94" t="s">
        <v>72</v>
      </c>
      <c r="H15" s="94" t="s">
        <v>65</v>
      </c>
      <c r="I15" s="94" t="s">
        <v>52</v>
      </c>
      <c r="J15" s="95" t="s">
        <v>63</v>
      </c>
      <c r="K15" s="95" t="s">
        <v>76</v>
      </c>
    </row>
    <row r="16" spans="1:11">
      <c r="B16" s="2" t="str">
        <f t="shared" si="0"/>
        <v>SⅡ-13-2(2)_保全に資する社会経済的スキームの市場規模予測</v>
      </c>
      <c r="C16" s="101">
        <v>47208</v>
      </c>
      <c r="D16" s="96">
        <v>12000</v>
      </c>
      <c r="E16" s="6"/>
      <c r="G16" s="94" t="s">
        <v>72</v>
      </c>
      <c r="H16" s="94" t="s">
        <v>65</v>
      </c>
      <c r="I16" s="94" t="s">
        <v>58</v>
      </c>
      <c r="J16" s="95" t="s">
        <v>63</v>
      </c>
      <c r="K16" s="95" t="s">
        <v>77</v>
      </c>
    </row>
    <row r="17" spans="2:11">
      <c r="B17" s="2" t="str">
        <f t="shared" si="0"/>
        <v>SⅡ-13-3(1)_流域スケールでの生物多様性の価値評価</v>
      </c>
      <c r="C17" s="101">
        <v>47208</v>
      </c>
      <c r="D17" s="96">
        <v>15000</v>
      </c>
      <c r="E17" s="6"/>
      <c r="G17" s="94" t="s">
        <v>72</v>
      </c>
      <c r="H17" s="94" t="s">
        <v>66</v>
      </c>
      <c r="I17" s="94" t="s">
        <v>52</v>
      </c>
      <c r="J17" s="95" t="s">
        <v>63</v>
      </c>
      <c r="K17" s="95" t="s">
        <v>78</v>
      </c>
    </row>
    <row r="18" spans="2:11">
      <c r="B18" s="2" t="str">
        <f t="shared" si="0"/>
        <v>SⅡ-13-3(2)_二次的自然環境における適用実践</v>
      </c>
      <c r="C18" s="101">
        <v>47208</v>
      </c>
      <c r="D18" s="96">
        <v>12000</v>
      </c>
      <c r="E18" s="6"/>
      <c r="G18" s="94" t="s">
        <v>72</v>
      </c>
      <c r="H18" s="94" t="s">
        <v>66</v>
      </c>
      <c r="I18" s="94" t="s">
        <v>58</v>
      </c>
      <c r="J18" s="95" t="s">
        <v>63</v>
      </c>
      <c r="K18" s="95" t="s">
        <v>79</v>
      </c>
    </row>
    <row r="19" spans="2:11">
      <c r="B19" s="29" t="str">
        <f t="shared" si="0"/>
        <v>SⅡ-13-3(3)_企業と連携した自然共生サイトでの適用実践</v>
      </c>
      <c r="C19" s="102">
        <v>47208</v>
      </c>
      <c r="D19" s="100">
        <v>13000</v>
      </c>
      <c r="G19" s="94" t="s">
        <v>72</v>
      </c>
      <c r="H19" s="94" t="s">
        <v>66</v>
      </c>
      <c r="I19" s="94" t="s">
        <v>59</v>
      </c>
      <c r="J19" s="95" t="s">
        <v>63</v>
      </c>
      <c r="K19" s="95" t="s">
        <v>80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BE8C-6B00-4ADA-BE6F-D150BC350F75}">
  <sheetPr codeName="Sheet1"/>
  <dimension ref="A1:N21"/>
  <sheetViews>
    <sheetView showGridLines="0" tabSelected="1" zoomScaleNormal="100" zoomScaleSheetLayoutView="130" workbookViewId="0">
      <selection sqref="A1:F1"/>
    </sheetView>
  </sheetViews>
  <sheetFormatPr defaultColWidth="0" defaultRowHeight="15" zeroHeight="1"/>
  <cols>
    <col min="1" max="1" width="15.6328125" style="1" customWidth="1"/>
    <col min="2" max="2" width="4.453125" style="3" customWidth="1"/>
    <col min="3" max="12" width="5.36328125" style="1" customWidth="1"/>
    <col min="13" max="13" width="4.6328125" style="5" customWidth="1"/>
    <col min="14" max="14" width="55.81640625" style="67" customWidth="1"/>
    <col min="15" max="16384" width="8.81640625" style="1" hidden="1"/>
  </cols>
  <sheetData>
    <row r="1" spans="1:14" ht="17.399999999999999" customHeight="1" thickBot="1">
      <c r="A1" s="213" t="s">
        <v>82</v>
      </c>
      <c r="B1" s="213"/>
      <c r="C1" s="213"/>
      <c r="D1" s="213"/>
      <c r="E1" s="213"/>
      <c r="F1" s="214"/>
      <c r="G1" s="210" t="s">
        <v>47</v>
      </c>
      <c r="H1" s="211"/>
      <c r="I1" s="212"/>
      <c r="J1" s="207"/>
      <c r="K1" s="208"/>
      <c r="L1" s="209"/>
      <c r="N1" s="67" t="s">
        <v>48</v>
      </c>
    </row>
    <row r="2" spans="1:14" ht="15.6" thickBot="1">
      <c r="A2" s="71" t="s">
        <v>40</v>
      </c>
    </row>
    <row r="3" spans="1:14" ht="58.95" customHeight="1">
      <c r="A3" s="172" t="s">
        <v>49</v>
      </c>
      <c r="B3" s="59" t="s">
        <v>4</v>
      </c>
      <c r="C3" s="215" t="s">
        <v>6</v>
      </c>
      <c r="D3" s="216"/>
      <c r="E3" s="216"/>
      <c r="F3" s="216"/>
      <c r="G3" s="216"/>
      <c r="H3" s="216"/>
      <c r="I3" s="216"/>
      <c r="J3" s="216"/>
      <c r="K3" s="216"/>
      <c r="L3" s="217"/>
      <c r="N3" s="69"/>
    </row>
    <row r="4" spans="1:14" ht="24" customHeight="1" thickBot="1">
      <c r="A4" s="173" t="s">
        <v>0</v>
      </c>
      <c r="B4" s="61" t="s">
        <v>4</v>
      </c>
      <c r="C4" s="218">
        <v>46113</v>
      </c>
      <c r="D4" s="219"/>
      <c r="E4" s="219"/>
      <c r="F4" s="219"/>
      <c r="G4" s="265" t="str">
        <f>_xlfn.XLOOKUP(C3,MST!B:B,MST!C:C)</f>
        <v>※自動で入力されます。</v>
      </c>
      <c r="H4" s="265"/>
      <c r="I4" s="265"/>
      <c r="J4" s="265"/>
      <c r="K4" s="220" t="str">
        <f>IFERROR(DATEDIF(C4,G4,"y")+1&amp;"年間","#N/A年間")</f>
        <v>#N/A年間</v>
      </c>
      <c r="L4" s="221"/>
      <c r="N4" s="67" t="s">
        <v>39</v>
      </c>
    </row>
    <row r="5" spans="1:14" ht="24" customHeight="1">
      <c r="A5" s="175" t="s">
        <v>93</v>
      </c>
      <c r="B5" s="62" t="s">
        <v>4</v>
      </c>
      <c r="C5" s="32" t="s">
        <v>37</v>
      </c>
      <c r="D5" s="33"/>
      <c r="E5" s="180" t="s">
        <v>95</v>
      </c>
      <c r="F5" s="181"/>
      <c r="G5" s="181"/>
      <c r="H5" s="182"/>
      <c r="I5" s="181" t="s">
        <v>96</v>
      </c>
      <c r="J5" s="181"/>
      <c r="K5" s="181"/>
      <c r="L5" s="187"/>
      <c r="N5" s="70" t="s">
        <v>42</v>
      </c>
    </row>
    <row r="6" spans="1:14" ht="24" customHeight="1">
      <c r="A6" s="176"/>
      <c r="B6" s="60" t="s">
        <v>4</v>
      </c>
      <c r="C6" s="34" t="s">
        <v>8</v>
      </c>
      <c r="D6" s="35"/>
      <c r="E6" s="183" t="s">
        <v>97</v>
      </c>
      <c r="F6" s="184"/>
      <c r="G6" s="184"/>
      <c r="H6" s="185"/>
      <c r="I6" s="184" t="s">
        <v>98</v>
      </c>
      <c r="J6" s="184"/>
      <c r="K6" s="184"/>
      <c r="L6" s="186"/>
    </row>
    <row r="7" spans="1:14" ht="24" customHeight="1">
      <c r="A7" s="173" t="s">
        <v>1</v>
      </c>
      <c r="B7" s="61" t="s">
        <v>4</v>
      </c>
      <c r="C7" s="177"/>
      <c r="D7" s="178"/>
      <c r="E7" s="178"/>
      <c r="F7" s="178"/>
      <c r="G7" s="178"/>
      <c r="H7" s="178"/>
      <c r="I7" s="178"/>
      <c r="J7" s="178"/>
      <c r="K7" s="178"/>
      <c r="L7" s="179"/>
      <c r="N7" s="66"/>
    </row>
    <row r="8" spans="1:14" ht="24" customHeight="1">
      <c r="A8" s="173" t="s">
        <v>5</v>
      </c>
      <c r="B8" s="61" t="s">
        <v>4</v>
      </c>
      <c r="C8" s="177"/>
      <c r="D8" s="178"/>
      <c r="E8" s="178"/>
      <c r="F8" s="178"/>
      <c r="G8" s="178"/>
      <c r="H8" s="178"/>
      <c r="I8" s="178"/>
      <c r="J8" s="178"/>
      <c r="K8" s="178"/>
      <c r="L8" s="179"/>
      <c r="N8" s="66"/>
    </row>
    <row r="9" spans="1:14" ht="24" customHeight="1" thickBot="1">
      <c r="A9" s="174" t="s">
        <v>2</v>
      </c>
      <c r="B9" s="63" t="s">
        <v>4</v>
      </c>
      <c r="C9" s="191"/>
      <c r="D9" s="192"/>
      <c r="E9" s="192"/>
      <c r="F9" s="192"/>
      <c r="G9" s="192"/>
      <c r="H9" s="192"/>
      <c r="I9" s="192"/>
      <c r="J9" s="192"/>
      <c r="K9" s="192"/>
      <c r="L9" s="193"/>
      <c r="N9" s="66"/>
    </row>
    <row r="10" spans="1:14" ht="24" customHeight="1">
      <c r="A10" s="195" t="s">
        <v>7</v>
      </c>
      <c r="B10" s="198" t="s">
        <v>4</v>
      </c>
      <c r="C10" s="204"/>
      <c r="D10" s="205"/>
      <c r="E10" s="205"/>
      <c r="F10" s="205"/>
      <c r="G10" s="205"/>
      <c r="H10" s="205"/>
      <c r="I10" s="205"/>
      <c r="J10" s="205"/>
      <c r="K10" s="205"/>
      <c r="L10" s="206"/>
      <c r="N10" s="73"/>
    </row>
    <row r="11" spans="1:14" ht="24" customHeight="1">
      <c r="A11" s="196"/>
      <c r="B11" s="199"/>
      <c r="C11" s="201"/>
      <c r="D11" s="202"/>
      <c r="E11" s="202"/>
      <c r="F11" s="202"/>
      <c r="G11" s="202"/>
      <c r="H11" s="202"/>
      <c r="I11" s="202"/>
      <c r="J11" s="202"/>
      <c r="K11" s="202"/>
      <c r="L11" s="203"/>
      <c r="N11" s="194" t="s">
        <v>44</v>
      </c>
    </row>
    <row r="12" spans="1:14" ht="24" customHeight="1">
      <c r="A12" s="196"/>
      <c r="B12" s="199"/>
      <c r="C12" s="201"/>
      <c r="D12" s="202"/>
      <c r="E12" s="202"/>
      <c r="F12" s="202"/>
      <c r="G12" s="202"/>
      <c r="H12" s="202"/>
      <c r="I12" s="202"/>
      <c r="J12" s="202"/>
      <c r="K12" s="202"/>
      <c r="L12" s="203"/>
      <c r="N12" s="194"/>
    </row>
    <row r="13" spans="1:14" ht="24" customHeight="1">
      <c r="A13" s="196"/>
      <c r="B13" s="199"/>
      <c r="C13" s="201"/>
      <c r="D13" s="202"/>
      <c r="E13" s="202"/>
      <c r="F13" s="202"/>
      <c r="G13" s="202"/>
      <c r="H13" s="202"/>
      <c r="I13" s="202"/>
      <c r="J13" s="202"/>
      <c r="K13" s="202"/>
      <c r="L13" s="203"/>
      <c r="N13" s="194"/>
    </row>
    <row r="14" spans="1:14" ht="24" customHeight="1" thickBot="1">
      <c r="A14" s="197"/>
      <c r="B14" s="200"/>
      <c r="C14" s="188"/>
      <c r="D14" s="189"/>
      <c r="E14" s="189"/>
      <c r="F14" s="189"/>
      <c r="G14" s="189"/>
      <c r="H14" s="189"/>
      <c r="I14" s="189"/>
      <c r="J14" s="189"/>
      <c r="K14" s="189"/>
      <c r="L14" s="190"/>
      <c r="N14" s="194"/>
    </row>
    <row r="15" spans="1:14"/>
    <row r="16" spans="1:14"/>
    <row r="17"/>
    <row r="18"/>
    <row r="19"/>
    <row r="20"/>
    <row r="21"/>
  </sheetData>
  <sheetProtection algorithmName="SHA-512" hashValue="IUy+7r0FiHTOsDwBUJqEkDtZwRYO3yXE8vA3LPLNGGTYLBWiBtEB5/hq7ScANZRPXZMw0s9yyoen6Zb+8mIHuQ==" saltValue="r2wOv9YUb9Le/Cb8xT9GxA==" spinCount="100000" sheet="1" objects="1" scenarios="1"/>
  <mergeCells count="23">
    <mergeCell ref="J1:L1"/>
    <mergeCell ref="G1:I1"/>
    <mergeCell ref="A1:F1"/>
    <mergeCell ref="C3:L3"/>
    <mergeCell ref="C4:F4"/>
    <mergeCell ref="G4:J4"/>
    <mergeCell ref="K4:L4"/>
    <mergeCell ref="C14:L14"/>
    <mergeCell ref="C9:L9"/>
    <mergeCell ref="N11:N14"/>
    <mergeCell ref="A10:A14"/>
    <mergeCell ref="B10:B14"/>
    <mergeCell ref="C13:L13"/>
    <mergeCell ref="C10:L10"/>
    <mergeCell ref="C11:L11"/>
    <mergeCell ref="C12:L12"/>
    <mergeCell ref="A5:A6"/>
    <mergeCell ref="C7:L7"/>
    <mergeCell ref="C8:L8"/>
    <mergeCell ref="E5:H5"/>
    <mergeCell ref="E6:H6"/>
    <mergeCell ref="I6:L6"/>
    <mergeCell ref="I5:L5"/>
  </mergeCells>
  <phoneticPr fontId="1"/>
  <conditionalFormatting sqref="C3:L3">
    <cfRule type="containsText" dxfId="67" priority="1" operator="containsText" text="【選択してください】">
      <formula>NOT(ISERROR(SEARCH("【選択してください】",C3)))</formula>
    </cfRule>
    <cfRule type="containsBlanks" dxfId="66" priority="2">
      <formula>LEN(TRIM(C3))=0</formula>
    </cfRule>
  </conditionalFormatting>
  <conditionalFormatting sqref="E5:H5">
    <cfRule type="containsText" dxfId="65" priority="8" operator="containsText" text="セイ">
      <formula>NOT(ISERROR(SEARCH("セイ",E5)))</formula>
    </cfRule>
  </conditionalFormatting>
  <conditionalFormatting sqref="E6:H6">
    <cfRule type="containsText" dxfId="64" priority="7" operator="containsText" text="姓">
      <formula>NOT(ISERROR(SEARCH("姓",E6)))</formula>
    </cfRule>
  </conditionalFormatting>
  <conditionalFormatting sqref="E5:L6 C7:L9 C10:C13 C14:L14">
    <cfRule type="containsBlanks" dxfId="63" priority="13">
      <formula>LEN(TRIM(C5))=0</formula>
    </cfRule>
  </conditionalFormatting>
  <conditionalFormatting sqref="G4">
    <cfRule type="containsText" dxfId="62" priority="11" operator="containsText" text="【選択してください】">
      <formula>NOT(ISERROR(SEARCH("【選択してください】",G4)))</formula>
    </cfRule>
  </conditionalFormatting>
  <conditionalFormatting sqref="G4:J4">
    <cfRule type="containsBlanks" dxfId="61" priority="16">
      <formula>LEN(TRIM(G4))=0</formula>
    </cfRule>
  </conditionalFormatting>
  <conditionalFormatting sqref="I5:L5">
    <cfRule type="containsText" dxfId="60" priority="6" operator="containsText" text="メイ">
      <formula>NOT(ISERROR(SEARCH("メイ",I5)))</formula>
    </cfRule>
  </conditionalFormatting>
  <conditionalFormatting sqref="I6:L6">
    <cfRule type="containsText" dxfId="59" priority="5" operator="containsText" text="名">
      <formula>NOT(ISERROR(SEARCH("名",I6)))</formula>
    </cfRule>
  </conditionalFormatting>
  <conditionalFormatting sqref="J1:L1">
    <cfRule type="containsBlanks" dxfId="58" priority="4">
      <formula>LEN(TRIM(J1))=0</formula>
    </cfRule>
  </conditionalFormatting>
  <dataValidations count="2">
    <dataValidation type="custom" imeMode="fullKatakana" allowBlank="1" showInputMessage="1" showErrorMessage="1" errorTitle="フリガナ" error="全角カタカナで入力してください" promptTitle="フリガナ" prompt="全角カタカナで入力してください" sqref="E5:L5" xr:uid="{B22FF5AB-0D72-4A2F-8341-56BB4FAD1881}">
      <formula1>E5=PHONETIC(E5)</formula1>
    </dataValidation>
    <dataValidation type="custom" allowBlank="1" showInputMessage="1" showErrorMessage="1" error="「26」から始まるe-Radの課題番号（8桁）を入力してください" promptTitle="「26」から始まるe-Radの課題番号（8桁）を入力してください" sqref="J1:L1" xr:uid="{4E2F59D7-4ED1-4270-9A4C-6AFBC1FFD696}">
      <formula1>AND(ISNUMBER(J1), LEN(J1)=8, LEFT(J1,2)="26")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BF9536-3887-48BF-BAF4-D31E0A7A4D82}">
          <x14:formula1>
            <xm:f>MST!$B$2:$B$19</xm:f>
          </x14:formula1>
          <xm:sqref>C3:L3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D880-D547-4EB2-85D1-DF93A7419125}">
  <dimension ref="A1:U90"/>
  <sheetViews>
    <sheetView showGridLines="0" zoomScale="85" zoomScaleNormal="85" zoomScaleSheetLayoutView="100" workbookViewId="0">
      <selection sqref="A1:O1"/>
    </sheetView>
  </sheetViews>
  <sheetFormatPr defaultColWidth="0" defaultRowHeight="15" zeroHeight="1"/>
  <cols>
    <col min="1" max="1" width="10.90625" style="8" customWidth="1"/>
    <col min="2" max="2" width="13.453125" style="8" customWidth="1"/>
    <col min="3" max="3" width="20.1796875" style="105" customWidth="1"/>
    <col min="4" max="4" width="0.1796875" style="105" customWidth="1"/>
    <col min="5" max="5" width="20.1796875" style="105" customWidth="1"/>
    <col min="6" max="6" width="0.1796875" style="105" customWidth="1"/>
    <col min="7" max="7" width="20.1796875" style="105" customWidth="1"/>
    <col min="8" max="10" width="0.1796875" style="105" customWidth="1"/>
    <col min="11" max="11" width="20.1796875" style="105" customWidth="1"/>
    <col min="12" max="12" width="0.1796875" style="105" customWidth="1"/>
    <col min="13" max="13" width="20.1796875" style="105" customWidth="1"/>
    <col min="14" max="14" width="0.1796875" style="105" customWidth="1"/>
    <col min="15" max="15" width="20.1796875" style="8" customWidth="1"/>
    <col min="16" max="16" width="1.81640625" style="37" hidden="1" customWidth="1"/>
    <col min="17" max="17" width="37" style="8" customWidth="1"/>
    <col min="18" max="20" width="0" style="8" hidden="1" customWidth="1"/>
    <col min="21" max="21" width="0" style="9" hidden="1" customWidth="1"/>
    <col min="22" max="16384" width="8.81640625" style="8" hidden="1"/>
  </cols>
  <sheetData>
    <row r="1" spans="1:21" ht="16.2">
      <c r="A1" s="213" t="s">
        <v>83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21" ht="16.2">
      <c r="A2" s="72" t="s">
        <v>91</v>
      </c>
    </row>
    <row r="3" spans="1:21">
      <c r="A3" s="36" t="s">
        <v>29</v>
      </c>
    </row>
    <row r="4" spans="1:21" ht="15.6" thickBot="1">
      <c r="A4" s="75"/>
      <c r="B4" s="37"/>
      <c r="C4" s="128"/>
      <c r="D4" s="128"/>
      <c r="E4" s="38"/>
      <c r="F4" s="38"/>
      <c r="G4" s="38"/>
      <c r="H4" s="38"/>
      <c r="I4" s="38"/>
      <c r="J4" s="38"/>
      <c r="K4" s="38"/>
      <c r="L4" s="38"/>
      <c r="M4" s="38"/>
      <c r="N4" s="38"/>
      <c r="O4" s="39" t="s">
        <v>30</v>
      </c>
      <c r="Q4" s="222"/>
    </row>
    <row r="5" spans="1:21" ht="21.6" customHeight="1">
      <c r="A5" s="223" t="s">
        <v>36</v>
      </c>
      <c r="B5" s="224"/>
      <c r="C5" s="40">
        <f>課題情報!C4</f>
        <v>46113</v>
      </c>
      <c r="D5" s="41"/>
      <c r="E5" s="40">
        <f>C5+365</f>
        <v>46478</v>
      </c>
      <c r="F5" s="41"/>
      <c r="G5" s="40">
        <f>E5+365</f>
        <v>46843</v>
      </c>
      <c r="H5" s="64"/>
      <c r="I5" s="64"/>
      <c r="J5" s="64"/>
      <c r="K5" s="40">
        <f>G5+365</f>
        <v>47208</v>
      </c>
      <c r="L5" s="41"/>
      <c r="M5" s="40">
        <f>K5+365</f>
        <v>47573</v>
      </c>
      <c r="N5" s="41"/>
      <c r="O5" s="42" t="s">
        <v>35</v>
      </c>
      <c r="Q5" s="222"/>
    </row>
    <row r="6" spans="1:21" ht="30" customHeight="1" thickBot="1">
      <c r="A6" s="225"/>
      <c r="B6" s="226"/>
      <c r="C6" s="139">
        <f>C20</f>
        <v>0</v>
      </c>
      <c r="D6" s="138"/>
      <c r="E6" s="139">
        <f>E20</f>
        <v>0</v>
      </c>
      <c r="F6" s="138"/>
      <c r="G6" s="139">
        <f>G20</f>
        <v>0</v>
      </c>
      <c r="H6" s="150"/>
      <c r="I6" s="150"/>
      <c r="J6" s="150"/>
      <c r="K6" s="139">
        <f>K20</f>
        <v>0</v>
      </c>
      <c r="L6" s="138"/>
      <c r="M6" s="139">
        <f>M20</f>
        <v>0</v>
      </c>
      <c r="N6" s="138"/>
      <c r="O6" s="137">
        <f>C6+E6+G6+K6+M6</f>
        <v>0</v>
      </c>
      <c r="P6" s="57">
        <f>_xlfn.XLOOKUP(課題情報!C3,MST!B:B,MST!D:D)</f>
        <v>0</v>
      </c>
    </row>
    <row r="7" spans="1:21" ht="42.6" customHeight="1">
      <c r="A7" s="37"/>
      <c r="B7" s="37"/>
      <c r="C7" s="93" t="str">
        <f>IFERROR(IF(C6&gt;$P$6,"上限額を超過しています",""),"")</f>
        <v/>
      </c>
      <c r="D7" s="93"/>
      <c r="E7" s="93" t="str">
        <f>IFERROR(IF(E6&gt;$P$6,"上限額を超過しています",""),"")</f>
        <v/>
      </c>
      <c r="F7" s="93"/>
      <c r="G7" s="93" t="str">
        <f>IFERROR(IF(G6&gt;$P$6,"上限額を超過しています",""),"")</f>
        <v/>
      </c>
      <c r="H7" s="74"/>
      <c r="I7" s="74"/>
      <c r="J7" s="74"/>
      <c r="K7" s="93" t="str">
        <f>IFERROR(IF(K6&gt;$P$6,"上限額を超過しています",""),"")</f>
        <v/>
      </c>
      <c r="L7" s="93"/>
      <c r="M7" s="93" t="str">
        <f>IFERROR(IF(M6&gt;$P$6,"上限額を超過しています",""),"")</f>
        <v/>
      </c>
      <c r="N7" s="74"/>
      <c r="O7" s="76" t="str">
        <f>IF(COUNTIF(C7:G7,"上限額を超過しています")&gt;0,"上限額を超過している年度があります","")</f>
        <v/>
      </c>
    </row>
    <row r="8" spans="1:21">
      <c r="A8" s="36" t="s">
        <v>94</v>
      </c>
      <c r="B8" s="37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37"/>
    </row>
    <row r="9" spans="1:21" ht="15.6" thickBot="1">
      <c r="A9" s="89"/>
      <c r="B9" s="3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39" t="s">
        <v>30</v>
      </c>
    </row>
    <row r="10" spans="1:21" ht="18" customHeight="1">
      <c r="A10" s="233" t="s">
        <v>10</v>
      </c>
      <c r="B10" s="234"/>
      <c r="C10" s="40">
        <f>$C$5</f>
        <v>46113</v>
      </c>
      <c r="D10" s="41"/>
      <c r="E10" s="40">
        <f>$E$5</f>
        <v>46478</v>
      </c>
      <c r="F10" s="64"/>
      <c r="G10" s="40">
        <f>$G$5</f>
        <v>46843</v>
      </c>
      <c r="H10" s="64"/>
      <c r="I10" s="64"/>
      <c r="J10" s="64"/>
      <c r="K10" s="40">
        <f>$K$5</f>
        <v>47208</v>
      </c>
      <c r="L10" s="64"/>
      <c r="M10" s="40">
        <f>$M$5</f>
        <v>47573</v>
      </c>
      <c r="N10" s="64"/>
      <c r="O10" s="65" t="s">
        <v>34</v>
      </c>
    </row>
    <row r="11" spans="1:21" ht="18" customHeight="1">
      <c r="A11" s="44" t="s">
        <v>23</v>
      </c>
      <c r="B11" s="45" t="s">
        <v>11</v>
      </c>
      <c r="C11" s="118">
        <f>'【S-25】経費内訳'!C7</f>
        <v>0</v>
      </c>
      <c r="D11" s="119"/>
      <c r="E11" s="118">
        <f>'【S-25】経費内訳'!E7</f>
        <v>0</v>
      </c>
      <c r="F11" s="119"/>
      <c r="G11" s="118">
        <f>'【S-25】経費内訳'!G7</f>
        <v>0</v>
      </c>
      <c r="H11" s="117"/>
      <c r="I11" s="117"/>
      <c r="J11" s="117"/>
      <c r="K11" s="118">
        <f>'【S-25】経費内訳'!K7</f>
        <v>0</v>
      </c>
      <c r="L11" s="119"/>
      <c r="M11" s="118">
        <f>'【S-25】経費内訳'!M7</f>
        <v>0</v>
      </c>
      <c r="N11" s="119"/>
      <c r="O11" s="116">
        <f>C11+E11+G11+K11+M11</f>
        <v>0</v>
      </c>
    </row>
    <row r="12" spans="1:21" ht="18" customHeight="1">
      <c r="A12" s="47"/>
      <c r="B12" s="48" t="s">
        <v>12</v>
      </c>
      <c r="C12" s="126">
        <f>'【S-25】経費内訳'!C8</f>
        <v>0</v>
      </c>
      <c r="D12" s="127"/>
      <c r="E12" s="126">
        <f>'【S-25】経費内訳'!E8</f>
        <v>0</v>
      </c>
      <c r="F12" s="125"/>
      <c r="G12" s="126">
        <f>'【S-25】経費内訳'!G8</f>
        <v>0</v>
      </c>
      <c r="H12" s="125"/>
      <c r="I12" s="125"/>
      <c r="J12" s="125"/>
      <c r="K12" s="126">
        <f>'【S-25】経費内訳'!K8</f>
        <v>0</v>
      </c>
      <c r="L12" s="125"/>
      <c r="M12" s="126">
        <f>'【S-25】経費内訳'!M8</f>
        <v>0</v>
      </c>
      <c r="N12" s="125"/>
      <c r="O12" s="124">
        <f t="shared" ref="O12:O17" si="0">C12+E12+G12+K12+M12</f>
        <v>0</v>
      </c>
    </row>
    <row r="13" spans="1:21" s="19" customFormat="1" ht="18" customHeight="1">
      <c r="A13" s="50" t="s">
        <v>24</v>
      </c>
      <c r="B13" s="51"/>
      <c r="C13" s="122">
        <f>'【S-25】経費内訳'!C9</f>
        <v>0</v>
      </c>
      <c r="D13" s="123"/>
      <c r="E13" s="122">
        <f>'【S-25】経費内訳'!E9</f>
        <v>0</v>
      </c>
      <c r="F13" s="121"/>
      <c r="G13" s="122">
        <f>'【S-25】経費内訳'!G9</f>
        <v>0</v>
      </c>
      <c r="H13" s="136"/>
      <c r="I13" s="136"/>
      <c r="J13" s="136"/>
      <c r="K13" s="122">
        <f>'【S-25】経費内訳'!K9</f>
        <v>0</v>
      </c>
      <c r="L13" s="121"/>
      <c r="M13" s="122">
        <f>'【S-25】経費内訳'!M9</f>
        <v>0</v>
      </c>
      <c r="N13" s="136"/>
      <c r="O13" s="120">
        <f t="shared" si="0"/>
        <v>0</v>
      </c>
      <c r="P13" s="36"/>
      <c r="U13" s="20"/>
    </row>
    <row r="14" spans="1:21" s="19" customFormat="1" ht="18" customHeight="1">
      <c r="A14" s="50" t="s">
        <v>25</v>
      </c>
      <c r="B14" s="51"/>
      <c r="C14" s="122">
        <f>'【S-25】経費内訳'!C12</f>
        <v>0</v>
      </c>
      <c r="D14" s="123"/>
      <c r="E14" s="122">
        <f>'【S-25】経費内訳'!E12</f>
        <v>0</v>
      </c>
      <c r="F14" s="121"/>
      <c r="G14" s="122">
        <f>'【S-25】経費内訳'!G12</f>
        <v>0</v>
      </c>
      <c r="H14" s="136"/>
      <c r="I14" s="136"/>
      <c r="J14" s="136"/>
      <c r="K14" s="122">
        <f>'【S-25】経費内訳'!K12</f>
        <v>0</v>
      </c>
      <c r="L14" s="121"/>
      <c r="M14" s="122">
        <f>'【S-25】経費内訳'!M12</f>
        <v>0</v>
      </c>
      <c r="N14" s="136"/>
      <c r="O14" s="120">
        <f t="shared" si="0"/>
        <v>0</v>
      </c>
      <c r="P14" s="36"/>
      <c r="U14" s="20"/>
    </row>
    <row r="15" spans="1:21" ht="18" customHeight="1">
      <c r="A15" s="53" t="s">
        <v>26</v>
      </c>
      <c r="B15" s="45" t="s">
        <v>16</v>
      </c>
      <c r="C15" s="118">
        <f>'【S-25】経費内訳'!C15</f>
        <v>0</v>
      </c>
      <c r="D15" s="119"/>
      <c r="E15" s="118">
        <f>'【S-25】経費内訳'!E15</f>
        <v>0</v>
      </c>
      <c r="F15" s="117"/>
      <c r="G15" s="118">
        <f>'【S-25】経費内訳'!G15</f>
        <v>0</v>
      </c>
      <c r="H15" s="117"/>
      <c r="I15" s="117"/>
      <c r="J15" s="117"/>
      <c r="K15" s="118">
        <f>'【S-25】経費内訳'!K15</f>
        <v>0</v>
      </c>
      <c r="L15" s="117"/>
      <c r="M15" s="118">
        <f>'【S-25】経費内訳'!M15</f>
        <v>0</v>
      </c>
      <c r="N15" s="117"/>
      <c r="O15" s="116">
        <f t="shared" si="0"/>
        <v>0</v>
      </c>
    </row>
    <row r="16" spans="1:21" ht="18" customHeight="1" thickBot="1">
      <c r="A16" s="54"/>
      <c r="B16" s="55" t="s">
        <v>33</v>
      </c>
      <c r="C16" s="114">
        <f>'【S-25】経費内訳'!C14-'【S-25】経費内訳'!C15</f>
        <v>0</v>
      </c>
      <c r="D16" s="115"/>
      <c r="E16" s="114">
        <f>'【S-25】経費内訳'!E14-'【S-25】経費内訳'!E15</f>
        <v>0</v>
      </c>
      <c r="F16" s="113"/>
      <c r="G16" s="114">
        <f>'【S-25】経費内訳'!G14-'【S-25】経費内訳'!G15</f>
        <v>0</v>
      </c>
      <c r="H16" s="113"/>
      <c r="I16" s="113"/>
      <c r="J16" s="113"/>
      <c r="K16" s="114">
        <f>'【S-25】経費内訳'!K14-'【S-25】経費内訳'!K15</f>
        <v>0</v>
      </c>
      <c r="L16" s="113"/>
      <c r="M16" s="114">
        <f>'【S-25】経費内訳'!M14-'【S-25】経費内訳'!M15</f>
        <v>0</v>
      </c>
      <c r="N16" s="113"/>
      <c r="O16" s="112">
        <f t="shared" si="0"/>
        <v>0</v>
      </c>
    </row>
    <row r="17" spans="1:15" ht="30" customHeight="1" thickTop="1" thickBot="1">
      <c r="A17" s="227" t="s">
        <v>31</v>
      </c>
      <c r="B17" s="228"/>
      <c r="C17" s="111">
        <f>'【S-25】経費内訳'!C22</f>
        <v>0</v>
      </c>
      <c r="D17" s="109"/>
      <c r="E17" s="111">
        <f>'【S-25】経費内訳'!E22</f>
        <v>0</v>
      </c>
      <c r="F17" s="108"/>
      <c r="G17" s="111">
        <f>'【S-25】経費内訳'!G22</f>
        <v>0</v>
      </c>
      <c r="H17" s="108"/>
      <c r="I17" s="108"/>
      <c r="J17" s="108"/>
      <c r="K17" s="111">
        <f>'【S-25】経費内訳'!K22</f>
        <v>0</v>
      </c>
      <c r="L17" s="108"/>
      <c r="M17" s="111">
        <f>'【S-25】経費内訳'!M22</f>
        <v>0</v>
      </c>
      <c r="N17" s="108"/>
      <c r="O17" s="110">
        <f t="shared" si="0"/>
        <v>0</v>
      </c>
    </row>
    <row r="18" spans="1:15" ht="15.6" customHeight="1" thickTop="1">
      <c r="A18" s="227" t="s">
        <v>45</v>
      </c>
      <c r="B18" s="228"/>
      <c r="C18" s="231">
        <f>'【S-25】経費内訳'!C23</f>
        <v>0</v>
      </c>
      <c r="D18" s="109"/>
      <c r="E18" s="231">
        <f>'【S-25】経費内訳'!E23</f>
        <v>0</v>
      </c>
      <c r="F18" s="109"/>
      <c r="G18" s="231">
        <f>'【S-25】経費内訳'!G23</f>
        <v>0</v>
      </c>
      <c r="H18" s="108"/>
      <c r="I18" s="108"/>
      <c r="J18" s="108"/>
      <c r="K18" s="231">
        <f>'【S-25】経費内訳'!K23</f>
        <v>0</v>
      </c>
      <c r="L18" s="109"/>
      <c r="M18" s="231">
        <f>'【S-25】経費内訳'!M23</f>
        <v>0</v>
      </c>
      <c r="N18" s="108"/>
      <c r="O18" s="237">
        <f>C18+E18+G18+K18+M18</f>
        <v>0</v>
      </c>
    </row>
    <row r="19" spans="1:15" ht="15.6" customHeight="1" thickBot="1">
      <c r="A19" s="235">
        <f>'【S-25】経費内訳'!A24</f>
        <v>30</v>
      </c>
      <c r="B19" s="236"/>
      <c r="C19" s="232"/>
      <c r="D19" s="107"/>
      <c r="E19" s="232"/>
      <c r="F19" s="107"/>
      <c r="G19" s="232"/>
      <c r="H19" s="106"/>
      <c r="I19" s="106"/>
      <c r="J19" s="106"/>
      <c r="K19" s="232"/>
      <c r="L19" s="107"/>
      <c r="M19" s="232"/>
      <c r="N19" s="106"/>
      <c r="O19" s="238">
        <f>C19+E19+G19</f>
        <v>0</v>
      </c>
    </row>
    <row r="20" spans="1:15" ht="30" customHeight="1" thickTop="1" thickBot="1">
      <c r="A20" s="229" t="s">
        <v>32</v>
      </c>
      <c r="B20" s="230"/>
      <c r="C20" s="129">
        <f>'【S-25】経費内訳'!C25</f>
        <v>0</v>
      </c>
      <c r="D20" s="130"/>
      <c r="E20" s="129">
        <f>'【S-25】経費内訳'!E25</f>
        <v>0</v>
      </c>
      <c r="F20" s="135"/>
      <c r="G20" s="129">
        <f>'【S-25】経費内訳'!G25</f>
        <v>0</v>
      </c>
      <c r="H20" s="135"/>
      <c r="I20" s="135"/>
      <c r="J20" s="135"/>
      <c r="K20" s="129">
        <f>'【S-25】経費内訳'!K25</f>
        <v>0</v>
      </c>
      <c r="L20" s="135"/>
      <c r="M20" s="129">
        <f>'【S-25】経費内訳'!M25</f>
        <v>0</v>
      </c>
      <c r="N20" s="135"/>
      <c r="O20" s="151">
        <f t="shared" ref="O20" si="1">C20+E20+G20+K20+M20</f>
        <v>0</v>
      </c>
    </row>
    <row r="21" spans="1:15" ht="18" customHeight="1">
      <c r="A21" s="134"/>
      <c r="B21" s="133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1"/>
    </row>
    <row r="22" spans="1:15"/>
    <row r="23" spans="1:15"/>
    <row r="24" spans="1:15"/>
    <row r="25" spans="1:15"/>
    <row r="26" spans="1:15"/>
    <row r="27" spans="1:15"/>
    <row r="28" spans="1:15"/>
    <row r="29" spans="1:15"/>
    <row r="30" spans="1:15"/>
    <row r="31" spans="1:15" ht="16.2" hidden="1" customHeight="1"/>
    <row r="32" spans="1:15" ht="16.2" hidden="1" customHeight="1"/>
    <row r="33" ht="16.2" hidden="1" customHeight="1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80"/>
    <row r="87"/>
    <row r="88"/>
    <row r="89"/>
    <row r="90"/>
  </sheetData>
  <sheetProtection algorithmName="SHA-512" hashValue="CXVzyXkN7SpRg/i4wskdnM3cvQ4rXvG90tDVp8LLFOztFxXr5+S0n01gyyQR+kUxoJTid2KeImeLl+sCkP49aw==" saltValue="Z/h3bcivw/FG4rbrHsKzYA==" spinCount="100000" sheet="1" objects="1" scenarios="1"/>
  <mergeCells count="14">
    <mergeCell ref="A1:O1"/>
    <mergeCell ref="Q4:Q5"/>
    <mergeCell ref="A5:B6"/>
    <mergeCell ref="A18:B18"/>
    <mergeCell ref="A20:B20"/>
    <mergeCell ref="A17:B17"/>
    <mergeCell ref="E18:E19"/>
    <mergeCell ref="C18:C19"/>
    <mergeCell ref="A10:B10"/>
    <mergeCell ref="A19:B19"/>
    <mergeCell ref="O18:O19"/>
    <mergeCell ref="G18:G19"/>
    <mergeCell ref="K18:K19"/>
    <mergeCell ref="M18:M19"/>
  </mergeCells>
  <phoneticPr fontId="1"/>
  <conditionalFormatting sqref="C6:N6">
    <cfRule type="cellIs" dxfId="57" priority="10" operator="greaterThan">
      <formula>$P$6</formula>
    </cfRule>
  </conditionalFormatting>
  <conditionalFormatting sqref="E6">
    <cfRule type="expression" dxfId="56" priority="8">
      <formula>IF($A$4="1年間課題です",TRUE,FALSE)</formula>
    </cfRule>
  </conditionalFormatting>
  <conditionalFormatting sqref="E11:E20">
    <cfRule type="expression" dxfId="55" priority="7">
      <formula>IF($A$4="1年間課題です",TRUE,FALSE)</formula>
    </cfRule>
  </conditionalFormatting>
  <conditionalFormatting sqref="G6">
    <cfRule type="expression" dxfId="54" priority="6">
      <formula>IF(OR($A$4="1年間課題です",$A$4="2年間課題です"),TRUE,FALSE)</formula>
    </cfRule>
  </conditionalFormatting>
  <conditionalFormatting sqref="G11:G20">
    <cfRule type="expression" dxfId="53" priority="5">
      <formula>IF(OR($A$4="1年間課題です",$A$4="2年間課題です"),TRUE,FALSE)</formula>
    </cfRule>
  </conditionalFormatting>
  <conditionalFormatting sqref="K6">
    <cfRule type="expression" dxfId="52" priority="4">
      <formula>IF($A$4="1年間課題です",TRUE,FALSE)</formula>
    </cfRule>
  </conditionalFormatting>
  <conditionalFormatting sqref="K11:K20">
    <cfRule type="expression" dxfId="51" priority="3">
      <formula>IF($A$4="1年間課題です",TRUE,FALSE)</formula>
    </cfRule>
  </conditionalFormatting>
  <conditionalFormatting sqref="M6">
    <cfRule type="expression" dxfId="50" priority="2">
      <formula>IF(OR($A$4="1年間課題です",$A$4="2年間課題です"),TRUE,FALSE)</formula>
    </cfRule>
  </conditionalFormatting>
  <conditionalFormatting sqref="M11:M20">
    <cfRule type="expression" dxfId="49" priority="1">
      <formula>IF(OR($A$4="1年間課題です",$A$4="2年間課題です"),TRUE,FALSE)</formula>
    </cfRule>
  </conditionalFormatting>
  <conditionalFormatting sqref="O6">
    <cfRule type="expression" dxfId="48" priority="9">
      <formula>IF(COUNTIF(C7:G7,"上限額を超過しています")&gt;0,TRUE,FALSE)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D912-3AB4-4B5E-9F13-8D3D1B3E3DF6}">
  <dimension ref="A1:U28"/>
  <sheetViews>
    <sheetView showGridLines="0" zoomScale="85" zoomScaleNormal="85" zoomScaleSheetLayoutView="100" workbookViewId="0">
      <selection sqref="A1:N1"/>
    </sheetView>
  </sheetViews>
  <sheetFormatPr defaultColWidth="0" defaultRowHeight="15" zeroHeight="1"/>
  <cols>
    <col min="1" max="1" width="2.453125" style="8" customWidth="1"/>
    <col min="2" max="2" width="16.36328125" style="8" customWidth="1"/>
    <col min="3" max="3" width="8" style="105" customWidth="1"/>
    <col min="4" max="4" width="20" style="8" customWidth="1"/>
    <col min="5" max="5" width="8" style="105" customWidth="1"/>
    <col min="6" max="6" width="20" style="8" customWidth="1"/>
    <col min="7" max="7" width="8" style="105" customWidth="1"/>
    <col min="8" max="8" width="20" style="8" customWidth="1"/>
    <col min="9" max="9" width="2.453125" style="8" customWidth="1"/>
    <col min="10" max="10" width="16.36328125" style="8" customWidth="1"/>
    <col min="11" max="11" width="8" style="105" customWidth="1"/>
    <col min="12" max="12" width="20" style="8" customWidth="1"/>
    <col min="13" max="13" width="8" style="105" customWidth="1"/>
    <col min="14" max="14" width="20" style="8" customWidth="1"/>
    <col min="15" max="15" width="1.81640625" style="8" customWidth="1"/>
    <col min="16" max="16" width="44.1796875" style="8" customWidth="1"/>
    <col min="17" max="20" width="0" style="8" hidden="1" customWidth="1"/>
    <col min="21" max="21" width="0" style="9" hidden="1" customWidth="1"/>
    <col min="22" max="16384" width="8.81640625" style="8" hidden="1"/>
  </cols>
  <sheetData>
    <row r="1" spans="1:21" ht="17.399999999999999" customHeight="1">
      <c r="A1" s="213" t="s">
        <v>84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P1" s="37"/>
    </row>
    <row r="2" spans="1:21">
      <c r="A2" s="71" t="s">
        <v>41</v>
      </c>
      <c r="B2" s="68"/>
      <c r="I2" s="71"/>
      <c r="J2" s="68"/>
    </row>
    <row r="3" spans="1:21" ht="16.2" thickBot="1">
      <c r="A3" s="247"/>
      <c r="B3" s="247"/>
      <c r="C3" s="260"/>
      <c r="D3" s="260"/>
      <c r="H3" s="18" t="s">
        <v>30</v>
      </c>
      <c r="I3" s="247"/>
      <c r="J3" s="247"/>
      <c r="L3" s="18"/>
      <c r="N3" s="18" t="s">
        <v>30</v>
      </c>
      <c r="O3" s="18"/>
      <c r="P3" s="58"/>
    </row>
    <row r="4" spans="1:21">
      <c r="A4" s="248"/>
      <c r="B4" s="249"/>
      <c r="C4" s="241">
        <f>'【S-25】経費サマリ'!$C$5</f>
        <v>46113</v>
      </c>
      <c r="D4" s="241"/>
      <c r="E4" s="241">
        <f>'【S-25】経費サマリ'!$E$5</f>
        <v>46478</v>
      </c>
      <c r="F4" s="259"/>
      <c r="G4" s="241">
        <f>'【S-25】経費サマリ'!$G$5</f>
        <v>46843</v>
      </c>
      <c r="H4" s="242"/>
      <c r="I4" s="248"/>
      <c r="J4" s="249"/>
      <c r="K4" s="241">
        <f>'【S-25】経費サマリ'!K5</f>
        <v>47208</v>
      </c>
      <c r="L4" s="256"/>
      <c r="M4" s="241">
        <f>'【S-25】経費サマリ'!M5</f>
        <v>47573</v>
      </c>
      <c r="N4" s="242"/>
      <c r="O4" s="149"/>
    </row>
    <row r="5" spans="1:21">
      <c r="A5" s="250" t="s">
        <v>10</v>
      </c>
      <c r="B5" s="251"/>
      <c r="C5" s="15" t="s">
        <v>27</v>
      </c>
      <c r="D5" s="16" t="s">
        <v>28</v>
      </c>
      <c r="E5" s="15" t="s">
        <v>27</v>
      </c>
      <c r="F5" s="16" t="s">
        <v>28</v>
      </c>
      <c r="G5" s="15" t="s">
        <v>27</v>
      </c>
      <c r="H5" s="17" t="s">
        <v>28</v>
      </c>
      <c r="I5" s="250" t="s">
        <v>10</v>
      </c>
      <c r="J5" s="251"/>
      <c r="K5" s="15" t="s">
        <v>27</v>
      </c>
      <c r="L5" s="152" t="s">
        <v>28</v>
      </c>
      <c r="M5" s="15" t="s">
        <v>27</v>
      </c>
      <c r="N5" s="17" t="s">
        <v>28</v>
      </c>
      <c r="O5" s="3"/>
    </row>
    <row r="6" spans="1:21" s="19" customFormat="1">
      <c r="A6" s="21" t="s">
        <v>23</v>
      </c>
      <c r="B6" s="22"/>
      <c r="C6" s="146">
        <f>SUM(C7:C8)</f>
        <v>0</v>
      </c>
      <c r="D6" s="77"/>
      <c r="E6" s="146">
        <f>SUM(E7:E8)</f>
        <v>0</v>
      </c>
      <c r="F6" s="77"/>
      <c r="G6" s="146">
        <f>SUM(G7:G8)</f>
        <v>0</v>
      </c>
      <c r="H6" s="83"/>
      <c r="I6" s="21" t="s">
        <v>23</v>
      </c>
      <c r="J6" s="22"/>
      <c r="K6" s="146">
        <f>SUM(K7:K8)</f>
        <v>0</v>
      </c>
      <c r="L6" s="153"/>
      <c r="M6" s="146">
        <f>SUM(M7:M8)</f>
        <v>0</v>
      </c>
      <c r="N6" s="83"/>
      <c r="U6" s="20"/>
    </row>
    <row r="7" spans="1:21">
      <c r="A7" s="23"/>
      <c r="B7" s="11" t="s">
        <v>11</v>
      </c>
      <c r="C7" s="145"/>
      <c r="D7" s="78"/>
      <c r="E7" s="145"/>
      <c r="F7" s="78"/>
      <c r="G7" s="145"/>
      <c r="H7" s="84"/>
      <c r="I7" s="23"/>
      <c r="J7" s="11" t="s">
        <v>11</v>
      </c>
      <c r="K7" s="145"/>
      <c r="L7" s="154"/>
      <c r="M7" s="145"/>
      <c r="N7" s="84"/>
      <c r="O7" s="142"/>
    </row>
    <row r="8" spans="1:21">
      <c r="A8" s="24"/>
      <c r="B8" s="12" t="s">
        <v>12</v>
      </c>
      <c r="C8" s="148"/>
      <c r="D8" s="79"/>
      <c r="E8" s="148"/>
      <c r="F8" s="79"/>
      <c r="G8" s="148"/>
      <c r="H8" s="85"/>
      <c r="I8" s="24"/>
      <c r="J8" s="12" t="s">
        <v>12</v>
      </c>
      <c r="K8" s="148"/>
      <c r="L8" s="155"/>
      <c r="M8" s="148"/>
      <c r="N8" s="85"/>
      <c r="O8" s="142"/>
    </row>
    <row r="9" spans="1:21" s="19" customFormat="1">
      <c r="A9" s="21" t="s">
        <v>24</v>
      </c>
      <c r="B9" s="26"/>
      <c r="C9" s="146">
        <f>SUM(C10:C11)</f>
        <v>0</v>
      </c>
      <c r="D9" s="77"/>
      <c r="E9" s="146">
        <f>SUM(E10:E11)</f>
        <v>0</v>
      </c>
      <c r="F9" s="77"/>
      <c r="G9" s="146">
        <f>SUM(G10:G11)</f>
        <v>0</v>
      </c>
      <c r="H9" s="83"/>
      <c r="I9" s="21" t="s">
        <v>24</v>
      </c>
      <c r="J9" s="26"/>
      <c r="K9" s="146">
        <f>SUM(K10:K11)</f>
        <v>0</v>
      </c>
      <c r="L9" s="153"/>
      <c r="M9" s="146">
        <f>SUM(M10:M11)</f>
        <v>0</v>
      </c>
      <c r="N9" s="83"/>
      <c r="U9" s="20"/>
    </row>
    <row r="10" spans="1:21">
      <c r="A10" s="23"/>
      <c r="B10" s="11" t="s">
        <v>13</v>
      </c>
      <c r="C10" s="145"/>
      <c r="D10" s="78"/>
      <c r="E10" s="145"/>
      <c r="F10" s="78"/>
      <c r="G10" s="145"/>
      <c r="H10" s="84"/>
      <c r="I10" s="23"/>
      <c r="J10" s="11" t="s">
        <v>13</v>
      </c>
      <c r="K10" s="145"/>
      <c r="L10" s="154"/>
      <c r="M10" s="145"/>
      <c r="N10" s="84"/>
      <c r="O10" s="142"/>
    </row>
    <row r="11" spans="1:21">
      <c r="A11" s="24"/>
      <c r="B11" s="12" t="s">
        <v>14</v>
      </c>
      <c r="C11" s="148"/>
      <c r="D11" s="79"/>
      <c r="E11" s="148"/>
      <c r="F11" s="79"/>
      <c r="G11" s="148"/>
      <c r="H11" s="85"/>
      <c r="I11" s="24"/>
      <c r="J11" s="12" t="s">
        <v>14</v>
      </c>
      <c r="K11" s="148"/>
      <c r="L11" s="155"/>
      <c r="M11" s="148"/>
      <c r="N11" s="85"/>
      <c r="O11" s="142"/>
    </row>
    <row r="12" spans="1:21" s="19" customFormat="1">
      <c r="A12" s="21" t="s">
        <v>25</v>
      </c>
      <c r="B12" s="26"/>
      <c r="C12" s="146">
        <f>C13</f>
        <v>0</v>
      </c>
      <c r="D12" s="77"/>
      <c r="E12" s="146">
        <f>E13</f>
        <v>0</v>
      </c>
      <c r="F12" s="77"/>
      <c r="G12" s="146">
        <f>G13</f>
        <v>0</v>
      </c>
      <c r="H12" s="83"/>
      <c r="I12" s="21" t="s">
        <v>25</v>
      </c>
      <c r="J12" s="26"/>
      <c r="K12" s="146">
        <f>K13</f>
        <v>0</v>
      </c>
      <c r="L12" s="153"/>
      <c r="M12" s="146">
        <f>M13</f>
        <v>0</v>
      </c>
      <c r="N12" s="83"/>
      <c r="U12" s="20"/>
    </row>
    <row r="13" spans="1:21">
      <c r="A13" s="24"/>
      <c r="B13" s="10" t="s">
        <v>15</v>
      </c>
      <c r="C13" s="147"/>
      <c r="D13" s="78"/>
      <c r="E13" s="147"/>
      <c r="F13" s="78"/>
      <c r="G13" s="147"/>
      <c r="H13" s="84"/>
      <c r="I13" s="24"/>
      <c r="J13" s="10" t="s">
        <v>15</v>
      </c>
      <c r="K13" s="147"/>
      <c r="L13" s="154"/>
      <c r="M13" s="147"/>
      <c r="N13" s="84"/>
      <c r="O13" s="142"/>
    </row>
    <row r="14" spans="1:21" s="19" customFormat="1">
      <c r="A14" s="21" t="s">
        <v>26</v>
      </c>
      <c r="B14" s="26"/>
      <c r="C14" s="146">
        <f>SUM(C15:C21)</f>
        <v>0</v>
      </c>
      <c r="D14" s="77"/>
      <c r="E14" s="146">
        <f>SUM(E15:E21)</f>
        <v>0</v>
      </c>
      <c r="F14" s="77"/>
      <c r="G14" s="146">
        <f>SUM(G15:G21)</f>
        <v>0</v>
      </c>
      <c r="H14" s="83"/>
      <c r="I14" s="21" t="s">
        <v>26</v>
      </c>
      <c r="J14" s="26"/>
      <c r="K14" s="146">
        <f>SUM(K15:K21)</f>
        <v>0</v>
      </c>
      <c r="L14" s="153"/>
      <c r="M14" s="146">
        <f>SUM(M15:M21)</f>
        <v>0</v>
      </c>
      <c r="N14" s="83"/>
      <c r="U14" s="20"/>
    </row>
    <row r="15" spans="1:21" ht="15.6">
      <c r="A15" s="23"/>
      <c r="B15" s="11" t="s">
        <v>38</v>
      </c>
      <c r="C15" s="145"/>
      <c r="D15" s="78"/>
      <c r="E15" s="145"/>
      <c r="F15" s="78"/>
      <c r="G15" s="145"/>
      <c r="H15" s="84"/>
      <c r="I15" s="23"/>
      <c r="J15" s="11" t="s">
        <v>38</v>
      </c>
      <c r="K15" s="145"/>
      <c r="L15" s="154"/>
      <c r="M15" s="145"/>
      <c r="N15" s="84"/>
      <c r="O15" s="142"/>
    </row>
    <row r="16" spans="1:21">
      <c r="A16" s="23"/>
      <c r="B16" s="13" t="s">
        <v>17</v>
      </c>
      <c r="C16" s="144"/>
      <c r="D16" s="80"/>
      <c r="E16" s="144"/>
      <c r="F16" s="80"/>
      <c r="G16" s="144"/>
      <c r="H16" s="86"/>
      <c r="I16" s="23"/>
      <c r="J16" s="13" t="s">
        <v>17</v>
      </c>
      <c r="K16" s="144"/>
      <c r="L16" s="156"/>
      <c r="M16" s="144"/>
      <c r="N16" s="86"/>
      <c r="O16" s="142"/>
    </row>
    <row r="17" spans="1:15">
      <c r="A17" s="23"/>
      <c r="B17" s="13" t="s">
        <v>18</v>
      </c>
      <c r="C17" s="144"/>
      <c r="D17" s="80"/>
      <c r="E17" s="144"/>
      <c r="F17" s="80"/>
      <c r="G17" s="144"/>
      <c r="H17" s="86"/>
      <c r="I17" s="23"/>
      <c r="J17" s="13" t="s">
        <v>18</v>
      </c>
      <c r="K17" s="144"/>
      <c r="L17" s="156"/>
      <c r="M17" s="144"/>
      <c r="N17" s="86"/>
      <c r="O17" s="142"/>
    </row>
    <row r="18" spans="1:15">
      <c r="A18" s="23"/>
      <c r="B18" s="13" t="s">
        <v>19</v>
      </c>
      <c r="C18" s="144"/>
      <c r="D18" s="80"/>
      <c r="E18" s="144"/>
      <c r="F18" s="80"/>
      <c r="G18" s="144"/>
      <c r="H18" s="86"/>
      <c r="I18" s="23"/>
      <c r="J18" s="13" t="s">
        <v>19</v>
      </c>
      <c r="K18" s="144"/>
      <c r="L18" s="156"/>
      <c r="M18" s="144"/>
      <c r="N18" s="86"/>
      <c r="O18" s="142"/>
    </row>
    <row r="19" spans="1:15">
      <c r="A19" s="23"/>
      <c r="B19" s="13" t="s">
        <v>20</v>
      </c>
      <c r="C19" s="144"/>
      <c r="D19" s="80"/>
      <c r="E19" s="144"/>
      <c r="F19" s="80"/>
      <c r="G19" s="144"/>
      <c r="H19" s="86"/>
      <c r="I19" s="23"/>
      <c r="J19" s="13" t="s">
        <v>20</v>
      </c>
      <c r="K19" s="144"/>
      <c r="L19" s="156"/>
      <c r="M19" s="144"/>
      <c r="N19" s="86"/>
      <c r="O19" s="142"/>
    </row>
    <row r="20" spans="1:15">
      <c r="A20" s="23"/>
      <c r="B20" s="13" t="s">
        <v>21</v>
      </c>
      <c r="C20" s="144"/>
      <c r="D20" s="80"/>
      <c r="E20" s="144"/>
      <c r="F20" s="80"/>
      <c r="G20" s="144"/>
      <c r="H20" s="86"/>
      <c r="I20" s="23"/>
      <c r="J20" s="13" t="s">
        <v>21</v>
      </c>
      <c r="K20" s="144"/>
      <c r="L20" s="156"/>
      <c r="M20" s="144"/>
      <c r="N20" s="86"/>
      <c r="O20" s="142"/>
    </row>
    <row r="21" spans="1:15" ht="15.6" thickBot="1">
      <c r="A21" s="25"/>
      <c r="B21" s="14" t="s">
        <v>22</v>
      </c>
      <c r="C21" s="143"/>
      <c r="D21" s="81"/>
      <c r="E21" s="143"/>
      <c r="F21" s="81"/>
      <c r="G21" s="143"/>
      <c r="H21" s="87"/>
      <c r="I21" s="25"/>
      <c r="J21" s="14" t="s">
        <v>22</v>
      </c>
      <c r="K21" s="143"/>
      <c r="L21" s="157"/>
      <c r="M21" s="143"/>
      <c r="N21" s="87"/>
      <c r="O21" s="142"/>
    </row>
    <row r="22" spans="1:15" ht="30" customHeight="1" thickTop="1" thickBot="1">
      <c r="A22" s="252" t="s">
        <v>31</v>
      </c>
      <c r="B22" s="253"/>
      <c r="C22" s="141">
        <f>C6+C9+C12+C14</f>
        <v>0</v>
      </c>
      <c r="D22" s="92"/>
      <c r="E22" s="141">
        <f>E6+E9+E12+E14</f>
        <v>0</v>
      </c>
      <c r="F22" s="92"/>
      <c r="G22" s="141">
        <f>G6+G9+G12+G14</f>
        <v>0</v>
      </c>
      <c r="H22" s="91"/>
      <c r="I22" s="252" t="s">
        <v>31</v>
      </c>
      <c r="J22" s="253"/>
      <c r="K22" s="141">
        <f>K6+K9+K12+K14</f>
        <v>0</v>
      </c>
      <c r="L22" s="158"/>
      <c r="M22" s="141">
        <f>M6+M9+M12+M14</f>
        <v>0</v>
      </c>
      <c r="N22" s="91"/>
      <c r="O22" s="19"/>
    </row>
    <row r="23" spans="1:15" ht="15" customHeight="1" thickTop="1">
      <c r="A23" s="252" t="s">
        <v>43</v>
      </c>
      <c r="B23" s="253"/>
      <c r="C23" s="243">
        <f>ROUNDDOWN(C22*$A$24/100,0)</f>
        <v>0</v>
      </c>
      <c r="D23" s="261"/>
      <c r="E23" s="243">
        <f>ROUNDDOWN(E22*$A$24/100,0)</f>
        <v>0</v>
      </c>
      <c r="F23" s="261"/>
      <c r="G23" s="243">
        <f>ROUNDDOWN(G22*$A$24/100,0)</f>
        <v>0</v>
      </c>
      <c r="H23" s="245"/>
      <c r="I23" s="252" t="s">
        <v>43</v>
      </c>
      <c r="J23" s="253"/>
      <c r="K23" s="243">
        <f>ROUNDDOWN(K22*$A$24/100,0)</f>
        <v>0</v>
      </c>
      <c r="L23" s="257"/>
      <c r="M23" s="243">
        <f>ROUNDDOWN(M22*$A$24/100,0)</f>
        <v>0</v>
      </c>
      <c r="N23" s="245"/>
      <c r="O23" s="19"/>
    </row>
    <row r="24" spans="1:15" ht="15" customHeight="1" thickBot="1">
      <c r="A24" s="254">
        <v>30</v>
      </c>
      <c r="B24" s="255"/>
      <c r="C24" s="244"/>
      <c r="D24" s="262"/>
      <c r="E24" s="244"/>
      <c r="F24" s="262"/>
      <c r="G24" s="244"/>
      <c r="H24" s="246"/>
      <c r="I24" s="254">
        <f>A24</f>
        <v>30</v>
      </c>
      <c r="J24" s="255"/>
      <c r="K24" s="244"/>
      <c r="L24" s="258"/>
      <c r="M24" s="244"/>
      <c r="N24" s="246"/>
      <c r="O24" s="19"/>
    </row>
    <row r="25" spans="1:15" ht="30" customHeight="1" thickTop="1" thickBot="1">
      <c r="A25" s="239" t="s">
        <v>32</v>
      </c>
      <c r="B25" s="240"/>
      <c r="C25" s="140">
        <f>C22+C23</f>
        <v>0</v>
      </c>
      <c r="D25" s="82"/>
      <c r="E25" s="140">
        <f>E22+E23</f>
        <v>0</v>
      </c>
      <c r="F25" s="82"/>
      <c r="G25" s="140">
        <f>G22+G23</f>
        <v>0</v>
      </c>
      <c r="H25" s="88"/>
      <c r="I25" s="239" t="s">
        <v>32</v>
      </c>
      <c r="J25" s="240"/>
      <c r="K25" s="140">
        <f>K22+K23</f>
        <v>0</v>
      </c>
      <c r="L25" s="159"/>
      <c r="M25" s="140">
        <f>M22+M23</f>
        <v>0</v>
      </c>
      <c r="N25" s="88"/>
      <c r="O25" s="19"/>
    </row>
    <row r="26" spans="1:15" ht="15" customHeight="1">
      <c r="A26" s="27" t="s">
        <v>46</v>
      </c>
      <c r="I26" s="167" t="s">
        <v>88</v>
      </c>
      <c r="J26" s="163"/>
      <c r="K26" s="163"/>
      <c r="L26" s="163"/>
      <c r="M26" s="163"/>
      <c r="N26" s="163"/>
    </row>
    <row r="27" spans="1:15">
      <c r="I27" s="168" t="s">
        <v>87</v>
      </c>
      <c r="J27" s="168"/>
      <c r="K27" s="164"/>
      <c r="L27" s="164"/>
      <c r="M27" s="164"/>
      <c r="N27" s="164"/>
    </row>
    <row r="28" spans="1:15"/>
  </sheetData>
  <sheetProtection algorithmName="SHA-512" hashValue="OmSoVE/E+EuQAj8mG6uh01/sg8UUbv86w01XzoTc13ZxqfLo8H+QkNH56Cw6NCef9NHJpdswCaZZWzsIWddDBA==" saltValue="hW2wKtnWS4ZAbUhhPSk8+w==" spinCount="100000" sheet="1" formatCells="0"/>
  <mergeCells count="31">
    <mergeCell ref="G23:G24"/>
    <mergeCell ref="E23:E24"/>
    <mergeCell ref="C23:C24"/>
    <mergeCell ref="H23:H24"/>
    <mergeCell ref="F23:F24"/>
    <mergeCell ref="D23:D24"/>
    <mergeCell ref="A25:B25"/>
    <mergeCell ref="A4:B4"/>
    <mergeCell ref="C4:D4"/>
    <mergeCell ref="A5:B5"/>
    <mergeCell ref="A22:B22"/>
    <mergeCell ref="A24:B24"/>
    <mergeCell ref="A23:B23"/>
    <mergeCell ref="E4:F4"/>
    <mergeCell ref="G4:H4"/>
    <mergeCell ref="A1:N1"/>
    <mergeCell ref="A3:B3"/>
    <mergeCell ref="C3:D3"/>
    <mergeCell ref="I25:J25"/>
    <mergeCell ref="M4:N4"/>
    <mergeCell ref="M23:M24"/>
    <mergeCell ref="N23:N24"/>
    <mergeCell ref="I3:J3"/>
    <mergeCell ref="I4:J4"/>
    <mergeCell ref="I5:J5"/>
    <mergeCell ref="I22:J22"/>
    <mergeCell ref="I23:J23"/>
    <mergeCell ref="I24:J24"/>
    <mergeCell ref="K4:L4"/>
    <mergeCell ref="K23:K24"/>
    <mergeCell ref="L23:L24"/>
  </mergeCells>
  <phoneticPr fontId="1"/>
  <conditionalFormatting sqref="C7:C8 C10:C11 C13 C15:C21">
    <cfRule type="containsBlanks" dxfId="47" priority="24">
      <formula>LEN(TRIM(C7))=0</formula>
    </cfRule>
  </conditionalFormatting>
  <conditionalFormatting sqref="D7:D8">
    <cfRule type="expression" dxfId="46" priority="23">
      <formula>IF(AND(C7&gt;0,D7=""),TRUE,FALSE)</formula>
    </cfRule>
  </conditionalFormatting>
  <conditionalFormatting sqref="D10:D11">
    <cfRule type="expression" dxfId="45" priority="22">
      <formula>IF(AND(C10&gt;0,D10=""),TRUE,FALSE)</formula>
    </cfRule>
  </conditionalFormatting>
  <conditionalFormatting sqref="D13">
    <cfRule type="expression" dxfId="44" priority="21">
      <formula>IF(AND(C13&gt;0,D13=""),TRUE,FALSE)</formula>
    </cfRule>
  </conditionalFormatting>
  <conditionalFormatting sqref="D15:D20">
    <cfRule type="expression" dxfId="43" priority="1">
      <formula>IF(AND(C15&gt;0,D15=""),TRUE,FALSE)</formula>
    </cfRule>
  </conditionalFormatting>
  <conditionalFormatting sqref="E7:E8">
    <cfRule type="containsBlanks" dxfId="42" priority="9">
      <formula>LEN(TRIM(E7))=0</formula>
    </cfRule>
  </conditionalFormatting>
  <conditionalFormatting sqref="E10:E11 E13 E15:E21">
    <cfRule type="containsBlanks" dxfId="41" priority="20">
      <formula>LEN(TRIM(E10))=0</formula>
    </cfRule>
  </conditionalFormatting>
  <conditionalFormatting sqref="E6:F20 E21 E22:F25">
    <cfRule type="expression" dxfId="40" priority="7">
      <formula>IF($C$3="1年間課題です",TRUE,FALSE)</formula>
    </cfRule>
  </conditionalFormatting>
  <conditionalFormatting sqref="F7:F8">
    <cfRule type="expression" dxfId="39" priority="19">
      <formula>IF(AND(E7&gt;0,F7=""),TRUE,FALSE)</formula>
    </cfRule>
  </conditionalFormatting>
  <conditionalFormatting sqref="F10:F11">
    <cfRule type="expression" dxfId="38" priority="18">
      <formula>IF(AND(E10&gt;0,F10=""),TRUE,FALSE)</formula>
    </cfRule>
  </conditionalFormatting>
  <conditionalFormatting sqref="F13">
    <cfRule type="expression" dxfId="37" priority="17">
      <formula>IF(AND(E13&gt;0,F13=""),TRUE,FALSE)</formula>
    </cfRule>
  </conditionalFormatting>
  <conditionalFormatting sqref="F15:F20">
    <cfRule type="expression" dxfId="36" priority="16">
      <formula>IF(AND(E15&gt;0,F15=""),TRUE,FALSE)</formula>
    </cfRule>
  </conditionalFormatting>
  <conditionalFormatting sqref="G7:G8">
    <cfRule type="containsBlanks" dxfId="35" priority="8">
      <formula>LEN(TRIM(G7))=0</formula>
    </cfRule>
  </conditionalFormatting>
  <conditionalFormatting sqref="G10:G11 G13 G15:G21">
    <cfRule type="containsBlanks" dxfId="34" priority="15">
      <formula>LEN(TRIM(G10))=0</formula>
    </cfRule>
  </conditionalFormatting>
  <conditionalFormatting sqref="H7:H8 L7:L8 N7:N8">
    <cfRule type="expression" dxfId="33" priority="14">
      <formula>IF(AND(G7&gt;0,H7=""),TRUE,FALSE)</formula>
    </cfRule>
  </conditionalFormatting>
  <conditionalFormatting sqref="H10:H11 L10:L11 N10:N11">
    <cfRule type="expression" dxfId="32" priority="13">
      <formula>IF(AND(G10&gt;0,H10=""),TRUE,FALSE)</formula>
    </cfRule>
  </conditionalFormatting>
  <conditionalFormatting sqref="H13 L13 N13">
    <cfRule type="expression" dxfId="31" priority="12">
      <formula>IF(AND(G13&gt;0,H13=""),TRUE,FALSE)</formula>
    </cfRule>
  </conditionalFormatting>
  <conditionalFormatting sqref="H15:H20 L15:L20 N15:N20">
    <cfRule type="expression" dxfId="30" priority="11">
      <formula>IF(AND(G15&gt;0,H15=""),TRUE,FALSE)</formula>
    </cfRule>
  </conditionalFormatting>
  <conditionalFormatting sqref="K7:K8">
    <cfRule type="containsBlanks" dxfId="29" priority="4">
      <formula>LEN(TRIM(K7))=0</formula>
    </cfRule>
  </conditionalFormatting>
  <conditionalFormatting sqref="K10:K11 K13 K15:K21">
    <cfRule type="containsBlanks" dxfId="28" priority="5">
      <formula>LEN(TRIM(K10))=0</formula>
    </cfRule>
  </conditionalFormatting>
  <conditionalFormatting sqref="K6:N20 K21 M21 G6:H20 G21 G22:H25 K22:N25">
    <cfRule type="expression" dxfId="27" priority="6">
      <formula>IF(OR($C$3="1年間課題です",$C$3="2年間課題です"),TRUE,FALSE)</formula>
    </cfRule>
  </conditionalFormatting>
  <conditionalFormatting sqref="M7:M8">
    <cfRule type="containsBlanks" dxfId="26" priority="2">
      <formula>LEN(TRIM(M7))=0</formula>
    </cfRule>
  </conditionalFormatting>
  <conditionalFormatting sqref="M10:M11 M13 M15:M21">
    <cfRule type="containsBlanks" dxfId="25" priority="3">
      <formula>LEN(TRIM(M10))=0</formula>
    </cfRule>
  </conditionalFormatting>
  <dataValidations count="1">
    <dataValidation type="whole" allowBlank="1" showInputMessage="1" showErrorMessage="1" error="半角の数字を入力してください。" sqref="C7:C8 C10:C11 C13 C15:C21 G15:G21 E10:E11 E13 E15:E21 E7:E8 G10:G11 G13 G7:G8 K15:K21 K10:K11 K13 K7:K8 M15:M21 M10:M11 M13 M7:M8" xr:uid="{A97C3399-9D45-4FA8-AA7B-02E1B04FF6E6}">
      <formula1>0</formula1>
      <formula2>999999</formula2>
    </dataValidation>
  </dataValidations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4114-2EEB-4223-ABFF-3908F56A2794}">
  <dimension ref="A1:O90"/>
  <sheetViews>
    <sheetView showGridLines="0" zoomScale="85" zoomScaleNormal="85" zoomScaleSheetLayoutView="100" workbookViewId="0">
      <selection sqref="A1:I1"/>
    </sheetView>
  </sheetViews>
  <sheetFormatPr defaultColWidth="0" defaultRowHeight="0" customHeight="1" zeroHeight="1"/>
  <cols>
    <col min="1" max="1" width="10.90625" style="8" customWidth="1"/>
    <col min="2" max="2" width="13.453125" style="8" customWidth="1"/>
    <col min="3" max="3" width="20.1796875" style="105" customWidth="1"/>
    <col min="4" max="4" width="8.984375E-2" style="105" customWidth="1"/>
    <col min="5" max="5" width="20.1796875" style="105" customWidth="1"/>
    <col min="6" max="6" width="8.984375E-2" style="105" customWidth="1"/>
    <col min="7" max="7" width="20.1796875" style="105" customWidth="1"/>
    <col min="8" max="8" width="8.984375E-2" style="105" customWidth="1"/>
    <col min="9" max="9" width="20.1796875" style="8" customWidth="1"/>
    <col min="10" max="10" width="1.81640625" style="37" hidden="1" customWidth="1"/>
    <col min="11" max="11" width="37" style="8" customWidth="1"/>
    <col min="12" max="14" width="0" style="8" hidden="1" customWidth="1"/>
    <col min="15" max="15" width="0" style="9" hidden="1" customWidth="1"/>
    <col min="16" max="16384" width="8.81640625" style="8" hidden="1"/>
  </cols>
  <sheetData>
    <row r="1" spans="1:15" ht="16.2">
      <c r="A1" s="213" t="s">
        <v>86</v>
      </c>
      <c r="B1" s="213"/>
      <c r="C1" s="213"/>
      <c r="D1" s="213"/>
      <c r="E1" s="213"/>
      <c r="F1" s="213"/>
      <c r="G1" s="213"/>
      <c r="H1" s="213"/>
      <c r="I1" s="213"/>
    </row>
    <row r="2" spans="1:15" ht="16.2">
      <c r="A2" s="72" t="s">
        <v>92</v>
      </c>
    </row>
    <row r="3" spans="1:15" ht="15">
      <c r="A3" s="36" t="s">
        <v>29</v>
      </c>
    </row>
    <row r="4" spans="1:15" ht="15.6" thickBot="1">
      <c r="A4" s="75"/>
      <c r="B4" s="37"/>
      <c r="C4" s="128"/>
      <c r="D4" s="128"/>
      <c r="E4" s="38"/>
      <c r="F4" s="38"/>
      <c r="G4" s="38"/>
      <c r="H4" s="38"/>
      <c r="I4" s="39" t="s">
        <v>30</v>
      </c>
      <c r="K4" s="222"/>
    </row>
    <row r="5" spans="1:15" ht="21.6" customHeight="1">
      <c r="A5" s="223" t="s">
        <v>36</v>
      </c>
      <c r="B5" s="224"/>
      <c r="C5" s="40">
        <f>課題情報!C4</f>
        <v>46113</v>
      </c>
      <c r="D5" s="41"/>
      <c r="E5" s="40">
        <f>C5+365</f>
        <v>46478</v>
      </c>
      <c r="F5" s="41"/>
      <c r="G5" s="40">
        <f>E5+365</f>
        <v>46843</v>
      </c>
      <c r="H5" s="64"/>
      <c r="I5" s="42" t="s">
        <v>35</v>
      </c>
      <c r="K5" s="222"/>
    </row>
    <row r="6" spans="1:15" ht="30" customHeight="1" thickBot="1">
      <c r="A6" s="225"/>
      <c r="B6" s="226"/>
      <c r="C6" s="139">
        <f>C20</f>
        <v>0</v>
      </c>
      <c r="D6" s="138"/>
      <c r="E6" s="139">
        <f>E20</f>
        <v>0</v>
      </c>
      <c r="F6" s="138"/>
      <c r="G6" s="139">
        <f>G20</f>
        <v>0</v>
      </c>
      <c r="H6" s="150"/>
      <c r="I6" s="43">
        <f>C6+E6+G6</f>
        <v>0</v>
      </c>
      <c r="J6" s="57">
        <f>_xlfn.XLOOKUP(課題情報!C3,MST!B:B,MST!D:D)</f>
        <v>0</v>
      </c>
    </row>
    <row r="7" spans="1:15" ht="42.6" customHeight="1">
      <c r="A7" s="37"/>
      <c r="B7" s="37"/>
      <c r="C7" s="93" t="str">
        <f>IFERROR(IF(C6&gt;$J$6,"上限額を超過しています",""),"")</f>
        <v/>
      </c>
      <c r="D7" s="93"/>
      <c r="E7" s="93" t="str">
        <f>IFERROR(IF(E6&gt;$J$6,"上限額を超過しています",""),"")</f>
        <v/>
      </c>
      <c r="F7" s="93"/>
      <c r="G7" s="93" t="str">
        <f>IFERROR(IF(G6&gt;$J$6,"上限額を超過しています",""),"")</f>
        <v/>
      </c>
      <c r="H7" s="74"/>
      <c r="I7" s="165" t="str">
        <f>IF(COUNTIF(C7:G7,"上限額を超過しています")&gt;0,"上限額を超過している年度があります","")</f>
        <v/>
      </c>
    </row>
    <row r="8" spans="1:15" ht="15">
      <c r="A8" s="36" t="s">
        <v>94</v>
      </c>
      <c r="B8" s="37"/>
      <c r="C8" s="128"/>
      <c r="D8" s="128"/>
      <c r="E8" s="128"/>
      <c r="F8" s="128"/>
      <c r="G8" s="128"/>
      <c r="H8" s="128"/>
      <c r="I8" s="37"/>
    </row>
    <row r="9" spans="1:15" ht="15.6" thickBot="1">
      <c r="A9" s="89"/>
      <c r="B9" s="37"/>
      <c r="C9" s="128"/>
      <c r="D9" s="128"/>
      <c r="E9" s="128"/>
      <c r="F9" s="128"/>
      <c r="G9" s="128"/>
      <c r="H9" s="128"/>
      <c r="I9" s="39" t="s">
        <v>30</v>
      </c>
    </row>
    <row r="10" spans="1:15" ht="18" customHeight="1">
      <c r="A10" s="233" t="s">
        <v>10</v>
      </c>
      <c r="B10" s="234"/>
      <c r="C10" s="40">
        <f>$C$5</f>
        <v>46113</v>
      </c>
      <c r="D10" s="41"/>
      <c r="E10" s="40">
        <f>$E$5</f>
        <v>46478</v>
      </c>
      <c r="F10" s="64"/>
      <c r="G10" s="40">
        <f>$G$5</f>
        <v>46843</v>
      </c>
      <c r="H10" s="64"/>
      <c r="I10" s="65" t="s">
        <v>34</v>
      </c>
    </row>
    <row r="11" spans="1:15" ht="18" customHeight="1">
      <c r="A11" s="44" t="s">
        <v>23</v>
      </c>
      <c r="B11" s="45" t="s">
        <v>11</v>
      </c>
      <c r="C11" s="118">
        <f>'【SⅡ-13】経費内訳'!C7</f>
        <v>0</v>
      </c>
      <c r="D11" s="119"/>
      <c r="E11" s="118">
        <f>'【SⅡ-13】経費内訳'!E7</f>
        <v>0</v>
      </c>
      <c r="F11" s="119"/>
      <c r="G11" s="118">
        <f>'【SⅡ-13】経費内訳'!G7</f>
        <v>0</v>
      </c>
      <c r="H11" s="117"/>
      <c r="I11" s="46">
        <f t="shared" ref="I11:I18" si="0">C11+E11+G11</f>
        <v>0</v>
      </c>
    </row>
    <row r="12" spans="1:15" ht="18" customHeight="1">
      <c r="A12" s="47"/>
      <c r="B12" s="48" t="s">
        <v>12</v>
      </c>
      <c r="C12" s="126">
        <f>'【SⅡ-13】経費内訳'!C8</f>
        <v>0</v>
      </c>
      <c r="D12" s="127"/>
      <c r="E12" s="126">
        <f>'【SⅡ-13】経費内訳'!E8</f>
        <v>0</v>
      </c>
      <c r="F12" s="125"/>
      <c r="G12" s="126">
        <f>'【SⅡ-13】経費内訳'!G8</f>
        <v>0</v>
      </c>
      <c r="H12" s="125"/>
      <c r="I12" s="49">
        <f t="shared" si="0"/>
        <v>0</v>
      </c>
    </row>
    <row r="13" spans="1:15" s="19" customFormat="1" ht="18" customHeight="1">
      <c r="A13" s="50" t="s">
        <v>24</v>
      </c>
      <c r="B13" s="51"/>
      <c r="C13" s="122">
        <f>'【SⅡ-13】経費内訳'!C9</f>
        <v>0</v>
      </c>
      <c r="D13" s="123"/>
      <c r="E13" s="122">
        <f>'【SⅡ-13】経費内訳'!E9</f>
        <v>0</v>
      </c>
      <c r="F13" s="121"/>
      <c r="G13" s="122">
        <f>'【SⅡ-13】経費内訳'!G9</f>
        <v>0</v>
      </c>
      <c r="H13" s="136"/>
      <c r="I13" s="52">
        <f t="shared" si="0"/>
        <v>0</v>
      </c>
      <c r="J13" s="36"/>
      <c r="O13" s="20"/>
    </row>
    <row r="14" spans="1:15" s="19" customFormat="1" ht="18" customHeight="1">
      <c r="A14" s="50" t="s">
        <v>25</v>
      </c>
      <c r="B14" s="51"/>
      <c r="C14" s="122">
        <f>'【SⅡ-13】経費内訳'!C12</f>
        <v>0</v>
      </c>
      <c r="D14" s="123"/>
      <c r="E14" s="122">
        <f>'【SⅡ-13】経費内訳'!E12</f>
        <v>0</v>
      </c>
      <c r="F14" s="121"/>
      <c r="G14" s="122">
        <f>'【SⅡ-13】経費内訳'!G12</f>
        <v>0</v>
      </c>
      <c r="H14" s="136"/>
      <c r="I14" s="52">
        <f t="shared" si="0"/>
        <v>0</v>
      </c>
      <c r="J14" s="36"/>
      <c r="O14" s="20"/>
    </row>
    <row r="15" spans="1:15" ht="18" customHeight="1">
      <c r="A15" s="53" t="s">
        <v>26</v>
      </c>
      <c r="B15" s="45" t="s">
        <v>16</v>
      </c>
      <c r="C15" s="118">
        <f>'【SⅡ-13】経費内訳'!C15</f>
        <v>0</v>
      </c>
      <c r="D15" s="119"/>
      <c r="E15" s="118">
        <f>'【SⅡ-13】経費内訳'!E15</f>
        <v>0</v>
      </c>
      <c r="F15" s="117"/>
      <c r="G15" s="118">
        <f>'【SⅡ-13】経費内訳'!G15</f>
        <v>0</v>
      </c>
      <c r="H15" s="117"/>
      <c r="I15" s="46">
        <f t="shared" si="0"/>
        <v>0</v>
      </c>
    </row>
    <row r="16" spans="1:15" ht="18" customHeight="1" thickBot="1">
      <c r="A16" s="54"/>
      <c r="B16" s="55" t="s">
        <v>33</v>
      </c>
      <c r="C16" s="114">
        <f>'【SⅡ-13】経費内訳'!C14-'【SⅡ-13】経費内訳'!C15</f>
        <v>0</v>
      </c>
      <c r="D16" s="115"/>
      <c r="E16" s="114">
        <f>'【SⅡ-13】経費内訳'!E14-'【SⅡ-13】経費内訳'!E15</f>
        <v>0</v>
      </c>
      <c r="F16" s="113"/>
      <c r="G16" s="114">
        <f>'【SⅡ-13】経費内訳'!G14-'【SⅡ-13】経費内訳'!G15</f>
        <v>0</v>
      </c>
      <c r="H16" s="113"/>
      <c r="I16" s="56">
        <f t="shared" si="0"/>
        <v>0</v>
      </c>
    </row>
    <row r="17" spans="1:9" ht="30" customHeight="1" thickTop="1" thickBot="1">
      <c r="A17" s="227" t="s">
        <v>31</v>
      </c>
      <c r="B17" s="228"/>
      <c r="C17" s="111">
        <f>'【SⅡ-13】経費内訳'!C22</f>
        <v>0</v>
      </c>
      <c r="D17" s="109"/>
      <c r="E17" s="111">
        <f>'【SⅡ-13】経費内訳'!E22</f>
        <v>0</v>
      </c>
      <c r="F17" s="108"/>
      <c r="G17" s="111">
        <f>'【SⅡ-13】経費内訳'!G22</f>
        <v>0</v>
      </c>
      <c r="H17" s="108"/>
      <c r="I17" s="90">
        <f t="shared" si="0"/>
        <v>0</v>
      </c>
    </row>
    <row r="18" spans="1:9" ht="15.6" customHeight="1" thickTop="1">
      <c r="A18" s="227" t="s">
        <v>45</v>
      </c>
      <c r="B18" s="228"/>
      <c r="C18" s="231">
        <f>'【SⅡ-13】経費内訳'!C23</f>
        <v>0</v>
      </c>
      <c r="D18" s="109"/>
      <c r="E18" s="231">
        <f>'【SⅡ-13】経費内訳'!E23</f>
        <v>0</v>
      </c>
      <c r="F18" s="109"/>
      <c r="G18" s="231">
        <f>'【SⅡ-13】経費内訳'!G23</f>
        <v>0</v>
      </c>
      <c r="H18" s="108"/>
      <c r="I18" s="263">
        <f t="shared" si="0"/>
        <v>0</v>
      </c>
    </row>
    <row r="19" spans="1:9" ht="15.6" customHeight="1" thickBot="1">
      <c r="A19" s="235">
        <f>'【S-25】経費内訳'!A24</f>
        <v>30</v>
      </c>
      <c r="B19" s="236"/>
      <c r="C19" s="232"/>
      <c r="D19" s="107"/>
      <c r="E19" s="232"/>
      <c r="F19" s="107"/>
      <c r="G19" s="232"/>
      <c r="H19" s="106"/>
      <c r="I19" s="264"/>
    </row>
    <row r="20" spans="1:9" ht="30" customHeight="1" thickTop="1" thickBot="1">
      <c r="A20" s="229" t="s">
        <v>32</v>
      </c>
      <c r="B20" s="230"/>
      <c r="C20" s="129">
        <f>'【SⅡ-13】経費内訳'!C25</f>
        <v>0</v>
      </c>
      <c r="D20" s="130"/>
      <c r="E20" s="129">
        <f>'【SⅡ-13】経費内訳'!E25</f>
        <v>0</v>
      </c>
      <c r="F20" s="135"/>
      <c r="G20" s="129">
        <f>'【SⅡ-13】経費内訳'!G25</f>
        <v>0</v>
      </c>
      <c r="H20" s="135"/>
      <c r="I20" s="166">
        <f>C20+E20+G20</f>
        <v>0</v>
      </c>
    </row>
    <row r="21" spans="1:9" ht="18" customHeight="1">
      <c r="A21" s="134"/>
      <c r="B21" s="133"/>
      <c r="C21" s="132"/>
      <c r="D21" s="132"/>
      <c r="E21" s="132"/>
      <c r="F21" s="132"/>
      <c r="G21" s="132"/>
      <c r="H21" s="132"/>
      <c r="I21" s="131"/>
    </row>
    <row r="22" spans="1:9" ht="15"/>
    <row r="23" spans="1:9" ht="15"/>
    <row r="24" spans="1:9" ht="15"/>
    <row r="25" spans="1:9" ht="15"/>
    <row r="26" spans="1:9" ht="15"/>
    <row r="27" spans="1:9" ht="15"/>
    <row r="28" spans="1:9" ht="15"/>
    <row r="29" spans="1:9" ht="15"/>
    <row r="30" spans="1:9" ht="15"/>
    <row r="31" spans="1:9" ht="16.2" hidden="1" customHeight="1"/>
    <row r="32" spans="1:9" ht="16.2" hidden="1" customHeight="1"/>
    <row r="33" ht="16.2" hidden="1" customHeight="1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 hidden="1"/>
    <row r="79" ht="15" hidden="1"/>
    <row r="80" ht="15"/>
    <row r="81" ht="15" hidden="1"/>
    <row r="82" ht="15" hidden="1"/>
    <row r="83" ht="15" hidden="1"/>
    <row r="84" ht="15" hidden="1"/>
    <row r="85" ht="15" hidden="1"/>
    <row r="86" ht="15" hidden="1"/>
    <row r="87" ht="15"/>
    <row r="88" ht="15"/>
    <row r="89" ht="15"/>
    <row r="90" ht="15"/>
  </sheetData>
  <sheetProtection algorithmName="SHA-512" hashValue="A1Qk6rT83ZM6coC1B76JFvBezx1qcwUbQQKmJDp1U5NmJUN4mdBJCA/DvLq5a6rYUUEn8nS1MloIm49RTxLWmQ==" saltValue="Qjcz/fznMrs1YA+NSIFFyQ==" spinCount="100000" sheet="1" objects="1" scenarios="1"/>
  <mergeCells count="12">
    <mergeCell ref="A1:I1"/>
    <mergeCell ref="A19:B19"/>
    <mergeCell ref="A20:B20"/>
    <mergeCell ref="I18:I19"/>
    <mergeCell ref="K4:K5"/>
    <mergeCell ref="A5:B6"/>
    <mergeCell ref="A10:B10"/>
    <mergeCell ref="A17:B17"/>
    <mergeCell ref="A18:B18"/>
    <mergeCell ref="C18:C19"/>
    <mergeCell ref="E18:E19"/>
    <mergeCell ref="G18:G19"/>
  </mergeCells>
  <phoneticPr fontId="1"/>
  <conditionalFormatting sqref="C6:H6">
    <cfRule type="cellIs" dxfId="24" priority="10" operator="greaterThan">
      <formula>$J$6</formula>
    </cfRule>
  </conditionalFormatting>
  <conditionalFormatting sqref="E6">
    <cfRule type="expression" dxfId="23" priority="8">
      <formula>IF($A$4="1年間課題です",TRUE,FALSE)</formula>
    </cfRule>
  </conditionalFormatting>
  <conditionalFormatting sqref="E11:E20">
    <cfRule type="expression" dxfId="22" priority="7">
      <formula>IF($A$4="1年間課題です",TRUE,FALSE)</formula>
    </cfRule>
  </conditionalFormatting>
  <conditionalFormatting sqref="G6">
    <cfRule type="expression" dxfId="21" priority="6">
      <formula>IF(OR($A$4="1年間課題です",$A$4="2年間課題です"),TRUE,FALSE)</formula>
    </cfRule>
  </conditionalFormatting>
  <conditionalFormatting sqref="G11:G20">
    <cfRule type="expression" dxfId="20" priority="5">
      <formula>IF(OR($A$4="1年間課題です",$A$4="2年間課題です"),TRUE,FALSE)</formula>
    </cfRule>
  </conditionalFormatting>
  <conditionalFormatting sqref="I6">
    <cfRule type="expression" dxfId="19" priority="9">
      <formula>IF(COUNTIF(C7:G7,"上限額を超過しています")&gt;0,TRUE,FALSE)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681B-A6CB-499B-82B3-57069FA841CB}">
  <dimension ref="A1:U28"/>
  <sheetViews>
    <sheetView showGridLines="0" zoomScale="85" zoomScaleNormal="85" zoomScaleSheetLayoutView="100" workbookViewId="0">
      <selection sqref="A1:H1"/>
    </sheetView>
  </sheetViews>
  <sheetFormatPr defaultColWidth="0" defaultRowHeight="0" customHeight="1" zeroHeight="1"/>
  <cols>
    <col min="1" max="1" width="2.453125" style="8" customWidth="1"/>
    <col min="2" max="2" width="16.36328125" style="8" customWidth="1"/>
    <col min="3" max="3" width="8" style="105" customWidth="1"/>
    <col min="4" max="4" width="20" style="8" customWidth="1"/>
    <col min="5" max="5" width="8" style="105" customWidth="1"/>
    <col min="6" max="6" width="20" style="8" customWidth="1"/>
    <col min="7" max="7" width="8" style="105" customWidth="1"/>
    <col min="8" max="8" width="20" style="8" customWidth="1"/>
    <col min="9" max="9" width="1.81640625" style="8" customWidth="1"/>
    <col min="10" max="10" width="44.1796875" style="8" customWidth="1"/>
    <col min="11" max="14" width="0" style="8" hidden="1" customWidth="1"/>
    <col min="15" max="15" width="0" style="9" hidden="1" customWidth="1"/>
    <col min="16" max="21" width="0" style="8" hidden="1" customWidth="1"/>
    <col min="22" max="16384" width="8.81640625" style="8" hidden="1"/>
  </cols>
  <sheetData>
    <row r="1" spans="1:15" ht="17.399999999999999" customHeight="1">
      <c r="A1" s="213" t="s">
        <v>85</v>
      </c>
      <c r="B1" s="213"/>
      <c r="C1" s="213"/>
      <c r="D1" s="213"/>
      <c r="E1" s="213"/>
      <c r="F1" s="213"/>
      <c r="G1" s="213"/>
      <c r="H1" s="213"/>
      <c r="J1" s="37"/>
    </row>
    <row r="2" spans="1:15" ht="15">
      <c r="A2" s="71" t="s">
        <v>41</v>
      </c>
      <c r="B2" s="68"/>
    </row>
    <row r="3" spans="1:15" ht="16.2" thickBot="1">
      <c r="A3" s="247"/>
      <c r="B3" s="247"/>
      <c r="C3" s="260"/>
      <c r="D3" s="260"/>
      <c r="H3" s="18" t="s">
        <v>30</v>
      </c>
      <c r="I3" s="18"/>
      <c r="J3" s="58"/>
    </row>
    <row r="4" spans="1:15" ht="15">
      <c r="A4" s="248"/>
      <c r="B4" s="249"/>
      <c r="C4" s="241">
        <f>'【S-25】経費サマリ'!$C$5</f>
        <v>46113</v>
      </c>
      <c r="D4" s="241"/>
      <c r="E4" s="241">
        <f>'【S-25】経費サマリ'!$E$5</f>
        <v>46478</v>
      </c>
      <c r="F4" s="259"/>
      <c r="G4" s="241">
        <f>'【S-25】経費サマリ'!$G$5</f>
        <v>46843</v>
      </c>
      <c r="H4" s="242"/>
      <c r="I4" s="149"/>
    </row>
    <row r="5" spans="1:15" ht="15">
      <c r="A5" s="250" t="s">
        <v>10</v>
      </c>
      <c r="B5" s="251"/>
      <c r="C5" s="15" t="s">
        <v>27</v>
      </c>
      <c r="D5" s="16" t="s">
        <v>28</v>
      </c>
      <c r="E5" s="15" t="s">
        <v>27</v>
      </c>
      <c r="F5" s="16" t="s">
        <v>28</v>
      </c>
      <c r="G5" s="15" t="s">
        <v>27</v>
      </c>
      <c r="H5" s="17" t="s">
        <v>28</v>
      </c>
      <c r="I5" s="3"/>
    </row>
    <row r="6" spans="1:15" s="19" customFormat="1" ht="15">
      <c r="A6" s="21" t="s">
        <v>23</v>
      </c>
      <c r="B6" s="22"/>
      <c r="C6" s="146">
        <f>SUM(C7:C8)</f>
        <v>0</v>
      </c>
      <c r="D6" s="77"/>
      <c r="E6" s="146">
        <f>SUM(E7:E8)</f>
        <v>0</v>
      </c>
      <c r="F6" s="77"/>
      <c r="G6" s="146">
        <f>SUM(G7:G8)</f>
        <v>0</v>
      </c>
      <c r="H6" s="83"/>
      <c r="O6" s="20"/>
    </row>
    <row r="7" spans="1:15" ht="15">
      <c r="A7" s="23"/>
      <c r="B7" s="11" t="s">
        <v>11</v>
      </c>
      <c r="C7" s="145"/>
      <c r="D7" s="78"/>
      <c r="E7" s="145"/>
      <c r="F7" s="78"/>
      <c r="G7" s="145"/>
      <c r="H7" s="84"/>
      <c r="I7" s="142"/>
    </row>
    <row r="8" spans="1:15" ht="15">
      <c r="A8" s="24"/>
      <c r="B8" s="12" t="s">
        <v>12</v>
      </c>
      <c r="C8" s="148"/>
      <c r="D8" s="79"/>
      <c r="E8" s="148"/>
      <c r="F8" s="79"/>
      <c r="G8" s="148"/>
      <c r="H8" s="85"/>
      <c r="I8" s="142"/>
    </row>
    <row r="9" spans="1:15" s="19" customFormat="1" ht="15">
      <c r="A9" s="21" t="s">
        <v>24</v>
      </c>
      <c r="B9" s="26"/>
      <c r="C9" s="146">
        <f>SUM(C10:C11)</f>
        <v>0</v>
      </c>
      <c r="D9" s="77"/>
      <c r="E9" s="146">
        <f>SUM(E10:E11)</f>
        <v>0</v>
      </c>
      <c r="F9" s="77"/>
      <c r="G9" s="146">
        <f>SUM(G10:G11)</f>
        <v>0</v>
      </c>
      <c r="H9" s="83"/>
      <c r="O9" s="20"/>
    </row>
    <row r="10" spans="1:15" ht="15">
      <c r="A10" s="23"/>
      <c r="B10" s="11" t="s">
        <v>13</v>
      </c>
      <c r="C10" s="145"/>
      <c r="D10" s="78"/>
      <c r="E10" s="145"/>
      <c r="F10" s="78"/>
      <c r="G10" s="145"/>
      <c r="H10" s="84"/>
      <c r="I10" s="142"/>
    </row>
    <row r="11" spans="1:15" ht="15">
      <c r="A11" s="24"/>
      <c r="B11" s="12" t="s">
        <v>14</v>
      </c>
      <c r="C11" s="148"/>
      <c r="D11" s="79"/>
      <c r="E11" s="148"/>
      <c r="F11" s="79"/>
      <c r="G11" s="148"/>
      <c r="H11" s="85"/>
      <c r="I11" s="142"/>
    </row>
    <row r="12" spans="1:15" s="19" customFormat="1" ht="15">
      <c r="A12" s="21" t="s">
        <v>25</v>
      </c>
      <c r="B12" s="26"/>
      <c r="C12" s="146">
        <f>C13</f>
        <v>0</v>
      </c>
      <c r="D12" s="77"/>
      <c r="E12" s="146">
        <f>E13</f>
        <v>0</v>
      </c>
      <c r="F12" s="77"/>
      <c r="G12" s="146">
        <f>G13</f>
        <v>0</v>
      </c>
      <c r="H12" s="83"/>
      <c r="O12" s="20"/>
    </row>
    <row r="13" spans="1:15" ht="15">
      <c r="A13" s="24"/>
      <c r="B13" s="10" t="s">
        <v>15</v>
      </c>
      <c r="C13" s="147"/>
      <c r="D13" s="78"/>
      <c r="E13" s="147"/>
      <c r="F13" s="78"/>
      <c r="G13" s="147"/>
      <c r="H13" s="84"/>
      <c r="I13" s="142"/>
    </row>
    <row r="14" spans="1:15" s="19" customFormat="1" ht="15">
      <c r="A14" s="21" t="s">
        <v>26</v>
      </c>
      <c r="B14" s="26"/>
      <c r="C14" s="146">
        <f>SUM(C15:C21)</f>
        <v>0</v>
      </c>
      <c r="D14" s="77"/>
      <c r="E14" s="146">
        <f>SUM(E15:E21)</f>
        <v>0</v>
      </c>
      <c r="F14" s="77"/>
      <c r="G14" s="146">
        <f>SUM(G15:G21)</f>
        <v>0</v>
      </c>
      <c r="H14" s="83"/>
      <c r="O14" s="20"/>
    </row>
    <row r="15" spans="1:15" ht="15.6">
      <c r="A15" s="23"/>
      <c r="B15" s="11" t="s">
        <v>38</v>
      </c>
      <c r="C15" s="145"/>
      <c r="D15" s="78"/>
      <c r="E15" s="145"/>
      <c r="F15" s="78"/>
      <c r="G15" s="145"/>
      <c r="H15" s="84"/>
      <c r="I15" s="142"/>
    </row>
    <row r="16" spans="1:15" ht="15">
      <c r="A16" s="23"/>
      <c r="B16" s="13" t="s">
        <v>17</v>
      </c>
      <c r="C16" s="144"/>
      <c r="D16" s="80"/>
      <c r="E16" s="144"/>
      <c r="F16" s="80"/>
      <c r="G16" s="144"/>
      <c r="H16" s="86"/>
      <c r="I16" s="142"/>
    </row>
    <row r="17" spans="1:9" ht="15">
      <c r="A17" s="23"/>
      <c r="B17" s="13" t="s">
        <v>18</v>
      </c>
      <c r="C17" s="144"/>
      <c r="D17" s="80"/>
      <c r="E17" s="144"/>
      <c r="F17" s="80"/>
      <c r="G17" s="144"/>
      <c r="H17" s="86"/>
      <c r="I17" s="142"/>
    </row>
    <row r="18" spans="1:9" ht="15">
      <c r="A18" s="23"/>
      <c r="B18" s="13" t="s">
        <v>19</v>
      </c>
      <c r="C18" s="144"/>
      <c r="D18" s="80"/>
      <c r="E18" s="144"/>
      <c r="F18" s="80"/>
      <c r="G18" s="144"/>
      <c r="H18" s="86"/>
      <c r="I18" s="142"/>
    </row>
    <row r="19" spans="1:9" ht="15">
      <c r="A19" s="23"/>
      <c r="B19" s="13" t="s">
        <v>20</v>
      </c>
      <c r="C19" s="144"/>
      <c r="D19" s="80"/>
      <c r="E19" s="144"/>
      <c r="F19" s="80"/>
      <c r="G19" s="144"/>
      <c r="H19" s="86"/>
      <c r="I19" s="142"/>
    </row>
    <row r="20" spans="1:9" ht="15">
      <c r="A20" s="23"/>
      <c r="B20" s="13" t="s">
        <v>21</v>
      </c>
      <c r="C20" s="144"/>
      <c r="D20" s="80"/>
      <c r="E20" s="144"/>
      <c r="F20" s="80"/>
      <c r="G20" s="144"/>
      <c r="H20" s="86"/>
      <c r="I20" s="142"/>
    </row>
    <row r="21" spans="1:9" ht="15.6" thickBot="1">
      <c r="A21" s="25"/>
      <c r="B21" s="14" t="s">
        <v>22</v>
      </c>
      <c r="C21" s="143"/>
      <c r="D21" s="81"/>
      <c r="E21" s="143"/>
      <c r="F21" s="81"/>
      <c r="G21" s="143"/>
      <c r="H21" s="87"/>
      <c r="I21" s="142"/>
    </row>
    <row r="22" spans="1:9" ht="30" customHeight="1" thickTop="1" thickBot="1">
      <c r="A22" s="252" t="s">
        <v>31</v>
      </c>
      <c r="B22" s="253"/>
      <c r="C22" s="141">
        <f>C6+C9+C12+C14</f>
        <v>0</v>
      </c>
      <c r="D22" s="92"/>
      <c r="E22" s="141">
        <f>E6+E9+E12+E14</f>
        <v>0</v>
      </c>
      <c r="F22" s="92"/>
      <c r="G22" s="141">
        <f>G6+G9+G12+G14</f>
        <v>0</v>
      </c>
      <c r="H22" s="91"/>
      <c r="I22" s="19"/>
    </row>
    <row r="23" spans="1:9" ht="15" customHeight="1" thickTop="1">
      <c r="A23" s="252" t="s">
        <v>43</v>
      </c>
      <c r="B23" s="253"/>
      <c r="C23" s="243">
        <f>ROUNDDOWN(C22*$A$24/100,0)</f>
        <v>0</v>
      </c>
      <c r="D23" s="261"/>
      <c r="E23" s="243">
        <f>ROUNDDOWN(E22*$A$24/100,0)</f>
        <v>0</v>
      </c>
      <c r="F23" s="261"/>
      <c r="G23" s="243">
        <f>ROUNDDOWN(G22*$A$24/100,0)</f>
        <v>0</v>
      </c>
      <c r="H23" s="245"/>
      <c r="I23" s="19"/>
    </row>
    <row r="24" spans="1:9" ht="15" customHeight="1" thickBot="1">
      <c r="A24" s="254">
        <v>30</v>
      </c>
      <c r="B24" s="255"/>
      <c r="C24" s="244"/>
      <c r="D24" s="262"/>
      <c r="E24" s="244"/>
      <c r="F24" s="262"/>
      <c r="G24" s="244"/>
      <c r="H24" s="246"/>
      <c r="I24" s="19"/>
    </row>
    <row r="25" spans="1:9" ht="30" customHeight="1" thickTop="1" thickBot="1">
      <c r="A25" s="239" t="s">
        <v>32</v>
      </c>
      <c r="B25" s="240"/>
      <c r="C25" s="140">
        <f>C22+C23</f>
        <v>0</v>
      </c>
      <c r="D25" s="82"/>
      <c r="E25" s="140">
        <f>E22+E23</f>
        <v>0</v>
      </c>
      <c r="F25" s="82"/>
      <c r="G25" s="140">
        <f>G22+G23</f>
        <v>0</v>
      </c>
      <c r="H25" s="88"/>
      <c r="I25" s="19"/>
    </row>
    <row r="26" spans="1:9" ht="15">
      <c r="A26" s="27" t="s">
        <v>46</v>
      </c>
    </row>
    <row r="27" spans="1:9" ht="15" hidden="1"/>
    <row r="28" spans="1:9" ht="15" hidden="1"/>
  </sheetData>
  <sheetProtection algorithmName="SHA-512" hashValue="dEZuHlRV2keR9RuwqbuYQZEZzgBP96bKBiQxtNII2SkQmAfQ/LQ16nzhUY2LaMErF2X1AM9rnpxMndW+5997wQ==" saltValue="k1tLb/eKJi8/aTHTquY+2g==" spinCount="100000" sheet="1" formatCells="0"/>
  <mergeCells count="18">
    <mergeCell ref="G4:H4"/>
    <mergeCell ref="A1:H1"/>
    <mergeCell ref="A3:B3"/>
    <mergeCell ref="C3:D3"/>
    <mergeCell ref="A4:B4"/>
    <mergeCell ref="C4:D4"/>
    <mergeCell ref="E4:F4"/>
    <mergeCell ref="A24:B24"/>
    <mergeCell ref="A25:B25"/>
    <mergeCell ref="G23:G24"/>
    <mergeCell ref="H23:H24"/>
    <mergeCell ref="A5:B5"/>
    <mergeCell ref="A22:B22"/>
    <mergeCell ref="A23:B23"/>
    <mergeCell ref="C23:C24"/>
    <mergeCell ref="D23:D24"/>
    <mergeCell ref="E23:E24"/>
    <mergeCell ref="F23:F24"/>
  </mergeCells>
  <phoneticPr fontId="1"/>
  <conditionalFormatting sqref="C7:C8 C10:C11 C13 C15:C21">
    <cfRule type="containsBlanks" dxfId="18" priority="23">
      <formula>LEN(TRIM(C7))=0</formula>
    </cfRule>
  </conditionalFormatting>
  <conditionalFormatting sqref="D7:D8">
    <cfRule type="expression" dxfId="17" priority="22">
      <formula>IF(AND(C7&gt;0,D7=""),TRUE,FALSE)</formula>
    </cfRule>
  </conditionalFormatting>
  <conditionalFormatting sqref="D10:D11">
    <cfRule type="expression" dxfId="16" priority="21">
      <formula>IF(AND(C10&gt;0,D10=""),TRUE,FALSE)</formula>
    </cfRule>
  </conditionalFormatting>
  <conditionalFormatting sqref="D13">
    <cfRule type="expression" dxfId="15" priority="20">
      <formula>IF(AND(C13&gt;0,D13=""),TRUE,FALSE)</formula>
    </cfRule>
  </conditionalFormatting>
  <conditionalFormatting sqref="D15:D20">
    <cfRule type="expression" dxfId="14" priority="1">
      <formula>IF(AND(C15&gt;0,D15=""),TRUE,FALSE)</formula>
    </cfRule>
  </conditionalFormatting>
  <conditionalFormatting sqref="E7:E8">
    <cfRule type="containsBlanks" dxfId="13" priority="9">
      <formula>LEN(TRIM(E7))=0</formula>
    </cfRule>
  </conditionalFormatting>
  <conditionalFormatting sqref="E10:E11 E13 E15:E21">
    <cfRule type="containsBlanks" dxfId="12" priority="19">
      <formula>LEN(TRIM(E10))=0</formula>
    </cfRule>
  </conditionalFormatting>
  <conditionalFormatting sqref="E6:F20 E21 E22:F25">
    <cfRule type="expression" dxfId="11" priority="7">
      <formula>IF($C$3="1年間課題です",TRUE,FALSE)</formula>
    </cfRule>
  </conditionalFormatting>
  <conditionalFormatting sqref="F7:F8">
    <cfRule type="expression" dxfId="10" priority="18">
      <formula>IF(AND(E7&gt;0,F7=""),TRUE,FALSE)</formula>
    </cfRule>
  </conditionalFormatting>
  <conditionalFormatting sqref="F10:F11">
    <cfRule type="expression" dxfId="9" priority="17">
      <formula>IF(AND(E10&gt;0,F10=""),TRUE,FALSE)</formula>
    </cfRule>
  </conditionalFormatting>
  <conditionalFormatting sqref="F13">
    <cfRule type="expression" dxfId="8" priority="16">
      <formula>IF(AND(E13&gt;0,F13=""),TRUE,FALSE)</formula>
    </cfRule>
  </conditionalFormatting>
  <conditionalFormatting sqref="F15:F20">
    <cfRule type="expression" dxfId="7" priority="15">
      <formula>IF(AND(E15&gt;0,F15=""),TRUE,FALSE)</formula>
    </cfRule>
  </conditionalFormatting>
  <conditionalFormatting sqref="G7:G8">
    <cfRule type="containsBlanks" dxfId="6" priority="8">
      <formula>LEN(TRIM(G7))=0</formula>
    </cfRule>
  </conditionalFormatting>
  <conditionalFormatting sqref="G10:G11 G13 G15:G21">
    <cfRule type="containsBlanks" dxfId="5" priority="14">
      <formula>LEN(TRIM(G10))=0</formula>
    </cfRule>
  </conditionalFormatting>
  <conditionalFormatting sqref="G6:H20 G21 G22:H25">
    <cfRule type="expression" dxfId="4" priority="6">
      <formula>IF(OR($C$3="1年間課題です",$C$3="2年間課題です"),TRUE,FALSE)</formula>
    </cfRule>
  </conditionalFormatting>
  <conditionalFormatting sqref="H7:H8">
    <cfRule type="expression" dxfId="3" priority="13">
      <formula>IF(AND(G7&gt;0,H7=""),TRUE,FALSE)</formula>
    </cfRule>
  </conditionalFormatting>
  <conditionalFormatting sqref="H10:H11">
    <cfRule type="expression" dxfId="2" priority="12">
      <formula>IF(AND(G10&gt;0,H10=""),TRUE,FALSE)</formula>
    </cfRule>
  </conditionalFormatting>
  <conditionalFormatting sqref="H13">
    <cfRule type="expression" dxfId="1" priority="11">
      <formula>IF(AND(G13&gt;0,H13=""),TRUE,FALSE)</formula>
    </cfRule>
  </conditionalFormatting>
  <conditionalFormatting sqref="H15:H20">
    <cfRule type="expression" dxfId="0" priority="10">
      <formula>IF(AND(G15&gt;0,H15=""),TRUE,FALSE)</formula>
    </cfRule>
  </conditionalFormatting>
  <dataValidations count="1">
    <dataValidation type="whole" allowBlank="1" showInputMessage="1" showErrorMessage="1" error="半角の数字を入力してください。" sqref="C7:C8 C10:C11 C13 C15:C21 G15:G21 E10:E11 E13 E15:E21 E7:E8 G10:G11 G13 G7:G8" xr:uid="{894AA435-B6E4-47FC-AEE8-71C2389E6A55}">
      <formula1>0</formula1>
      <formula2>999999</formula2>
    </dataValidation>
  </dataValidations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MST</vt:lpstr>
      <vt:lpstr>課題情報</vt:lpstr>
      <vt:lpstr>【S-25】経費サマリ</vt:lpstr>
      <vt:lpstr>【S-25】経費内訳</vt:lpstr>
      <vt:lpstr>【SⅡ-13】経費サマリ</vt:lpstr>
      <vt:lpstr>【SⅡ-13】経費内訳</vt:lpstr>
      <vt:lpstr>'【S-25】経費サマリ'!Print_Area</vt:lpstr>
      <vt:lpstr>'【S-25】経費内訳'!Print_Area</vt:lpstr>
      <vt:lpstr>'【SⅡ-13】経費サマリ'!Print_Area</vt:lpstr>
      <vt:lpstr>'【SⅡ-13】経費内訳'!Print_Area</vt:lpstr>
      <vt:lpstr>課題情報!Print_Area</vt:lpstr>
    </vt:vector>
  </TitlesOfParts>
  <Company>Environmental Restoration and Conservation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優</dc:creator>
  <cp:lastModifiedBy>小林 優</cp:lastModifiedBy>
  <cp:lastPrinted>2025-08-15T01:21:08Z</cp:lastPrinted>
  <dcterms:created xsi:type="dcterms:W3CDTF">2025-06-25T07:48:07Z</dcterms:created>
  <dcterms:modified xsi:type="dcterms:W3CDTF">2025-09-02T09:07:19Z</dcterms:modified>
</cp:coreProperties>
</file>