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svfs001\data\環境研究総合推進部\02_研究推進課\03■事前評価（新規公募・採択）\R9(2027)新規課題\01_公募要領・申請書\■公表用\"/>
    </mc:Choice>
  </mc:AlternateContent>
  <xr:revisionPtr revIDLastSave="0" documentId="13_ncr:1_{6A511F55-9919-46F9-B1C3-BFCA4EC6F6D0}" xr6:coauthVersionLast="47" xr6:coauthVersionMax="47" xr10:uidLastSave="{00000000-0000-0000-0000-000000000000}"/>
  <workbookProtection workbookAlgorithmName="SHA-512" workbookHashValue="4dJYnYEDU09j0V6/6ZCPxyVMoVhyaaEkFhoO5N0FNkPXJKLIqds4WDhHcP9646wOzddjh8td8xNGNZdL8QngWA==" workbookSaltValue="hLGSIR2Ybz8cM7cCAIzJ7Q==" workbookSpinCount="100000" lockStructure="1"/>
  <bookViews>
    <workbookView xWindow="-120" yWindow="-120" windowWidth="29040" windowHeight="15720" tabRatio="874" firstSheet="1" activeTab="1" xr2:uid="{2CE481CA-A48A-4DE8-886C-887235708951}"/>
  </bookViews>
  <sheets>
    <sheet name="MST" sheetId="3" state="hidden" r:id="rId1"/>
    <sheet name="【共通】課題情報" sheetId="2" r:id="rId2"/>
    <sheet name="★記入例★" sheetId="18" r:id="rId3"/>
    <sheet name="【問・革】経費サマリ" sheetId="6" r:id="rId4"/>
    <sheet name="【問・革】ST1" sheetId="20" r:id="rId5"/>
    <sheet name="【問・革】ST2" sheetId="21" r:id="rId6"/>
    <sheet name="【問・革】ST3" sheetId="22" r:id="rId7"/>
    <sheet name="【問・革】ST4" sheetId="23" r:id="rId8"/>
    <sheet name="【問・革】ST5" sheetId="24" r:id="rId9"/>
    <sheet name="【問・革】ST6" sheetId="25" r:id="rId10"/>
    <sheet name="【問・革】ST7" sheetId="26" r:id="rId11"/>
    <sheet name="【次世代】経費" sheetId="15" r:id="rId12"/>
  </sheets>
  <definedNames>
    <definedName name="【選択してください】">MST!#REF!</definedName>
    <definedName name="①公募区分">MST!$K$2:$K$5</definedName>
    <definedName name="_xlnm.Print_Area" localSheetId="1">【共通】課題情報!$B$4:$M$16</definedName>
    <definedName name="_xlnm.Print_Area" localSheetId="11">【次世代】経費!$B$7:$L$84</definedName>
    <definedName name="_xlnm.Print_Area" localSheetId="4">【問・革】ST1!$B$4:$L$56</definedName>
    <definedName name="_xlnm.Print_Area" localSheetId="5">【問・革】ST2!$B$4:$L$56</definedName>
    <definedName name="_xlnm.Print_Area" localSheetId="6">【問・革】ST3!$B$4:$L$56</definedName>
    <definedName name="_xlnm.Print_Area" localSheetId="7">【問・革】ST4!$B$4:$L$56</definedName>
    <definedName name="_xlnm.Print_Area" localSheetId="8">【問・革】ST5!$B$4:$L$56</definedName>
    <definedName name="_xlnm.Print_Area" localSheetId="9">【問・革】ST6!$B$4:$L$56</definedName>
    <definedName name="_xlnm.Print_Area" localSheetId="10">【問・革】ST7!$B$4:$L$56</definedName>
    <definedName name="_xlnm.Print_Area" localSheetId="3">【問・革】経費サマリ!$B$5:$G$120</definedName>
    <definedName name="_xlnm.Print_Area" localSheetId="2">★記入例★!$B$4:$L$56</definedName>
    <definedName name="_xlnm.Print_Area" localSheetId="0">MST!$R$1:$U$62</definedName>
    <definedName name="革新型研究開発">MST!#REF!</definedName>
    <definedName name="環境問題対応型研究">MST!#REF!</definedName>
    <definedName name="次世代事業">MST!#REF!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5" i="15" l="1"/>
  <c r="N58" i="26"/>
  <c r="J51" i="26"/>
  <c r="G51" i="26"/>
  <c r="D51" i="26"/>
  <c r="J48" i="26"/>
  <c r="G48" i="26"/>
  <c r="D48" i="26"/>
  <c r="J46" i="26"/>
  <c r="G46" i="26"/>
  <c r="D46" i="26"/>
  <c r="J43" i="26"/>
  <c r="G43" i="26"/>
  <c r="D43" i="26"/>
  <c r="J40" i="26"/>
  <c r="G40" i="26"/>
  <c r="D40" i="26"/>
  <c r="J37" i="26"/>
  <c r="G37" i="26"/>
  <c r="D37" i="26"/>
  <c r="D32" i="26" s="1"/>
  <c r="J33" i="26"/>
  <c r="J32" i="26" s="1"/>
  <c r="G33" i="26"/>
  <c r="G32" i="26" s="1"/>
  <c r="D33" i="26"/>
  <c r="J28" i="26"/>
  <c r="G28" i="26"/>
  <c r="D28" i="26"/>
  <c r="J27" i="26"/>
  <c r="G27" i="26"/>
  <c r="D27" i="26"/>
  <c r="J23" i="26"/>
  <c r="J18" i="26" s="1"/>
  <c r="G23" i="26"/>
  <c r="G18" i="26" s="1"/>
  <c r="D23" i="26"/>
  <c r="J19" i="26"/>
  <c r="G19" i="26"/>
  <c r="D19" i="26"/>
  <c r="D18" i="26"/>
  <c r="J14" i="26"/>
  <c r="G14" i="26"/>
  <c r="D14" i="26"/>
  <c r="D9" i="26" s="1"/>
  <c r="J10" i="26"/>
  <c r="J9" i="26" s="1"/>
  <c r="G10" i="26"/>
  <c r="G9" i="26" s="1"/>
  <c r="D10" i="26"/>
  <c r="J7" i="26"/>
  <c r="G7" i="26"/>
  <c r="D7" i="26"/>
  <c r="D4" i="26"/>
  <c r="N58" i="25"/>
  <c r="J51" i="25"/>
  <c r="G51" i="25"/>
  <c r="D51" i="25"/>
  <c r="J48" i="25"/>
  <c r="G48" i="25"/>
  <c r="D48" i="25"/>
  <c r="J46" i="25"/>
  <c r="G46" i="25"/>
  <c r="D46" i="25"/>
  <c r="J43" i="25"/>
  <c r="G43" i="25"/>
  <c r="D43" i="25"/>
  <c r="J40" i="25"/>
  <c r="G40" i="25"/>
  <c r="D40" i="25"/>
  <c r="J37" i="25"/>
  <c r="G37" i="25"/>
  <c r="D37" i="25"/>
  <c r="D32" i="25" s="1"/>
  <c r="J33" i="25"/>
  <c r="J32" i="25" s="1"/>
  <c r="G33" i="25"/>
  <c r="G32" i="25" s="1"/>
  <c r="D33" i="25"/>
  <c r="J28" i="25"/>
  <c r="G28" i="25"/>
  <c r="D28" i="25"/>
  <c r="J27" i="25"/>
  <c r="G27" i="25"/>
  <c r="D27" i="25"/>
  <c r="J23" i="25"/>
  <c r="J18" i="25" s="1"/>
  <c r="G23" i="25"/>
  <c r="D23" i="25"/>
  <c r="J19" i="25"/>
  <c r="G19" i="25"/>
  <c r="D19" i="25"/>
  <c r="G18" i="25"/>
  <c r="D18" i="25"/>
  <c r="J14" i="25"/>
  <c r="G14" i="25"/>
  <c r="D14" i="25"/>
  <c r="D9" i="25" s="1"/>
  <c r="J10" i="25"/>
  <c r="J9" i="25" s="1"/>
  <c r="G10" i="25"/>
  <c r="G9" i="25" s="1"/>
  <c r="D10" i="25"/>
  <c r="J7" i="25"/>
  <c r="G7" i="25"/>
  <c r="D7" i="25"/>
  <c r="D4" i="25"/>
  <c r="N58" i="24"/>
  <c r="J51" i="24"/>
  <c r="G51" i="24"/>
  <c r="D51" i="24"/>
  <c r="J48" i="24"/>
  <c r="G48" i="24"/>
  <c r="D48" i="24"/>
  <c r="J46" i="24"/>
  <c r="G46" i="24"/>
  <c r="D46" i="24"/>
  <c r="J43" i="24"/>
  <c r="G43" i="24"/>
  <c r="D43" i="24"/>
  <c r="J40" i="24"/>
  <c r="G40" i="24"/>
  <c r="D40" i="24"/>
  <c r="J37" i="24"/>
  <c r="G37" i="24"/>
  <c r="D37" i="24"/>
  <c r="J33" i="24"/>
  <c r="G33" i="24"/>
  <c r="G32" i="24" s="1"/>
  <c r="D33" i="24"/>
  <c r="D32" i="24" s="1"/>
  <c r="J32" i="24"/>
  <c r="J28" i="24"/>
  <c r="J27" i="24" s="1"/>
  <c r="G28" i="24"/>
  <c r="G27" i="24" s="1"/>
  <c r="D28" i="24"/>
  <c r="D27" i="24" s="1"/>
  <c r="J23" i="24"/>
  <c r="G23" i="24"/>
  <c r="G18" i="24" s="1"/>
  <c r="D23" i="24"/>
  <c r="D18" i="24" s="1"/>
  <c r="J19" i="24"/>
  <c r="J18" i="24" s="1"/>
  <c r="G19" i="24"/>
  <c r="D19" i="24"/>
  <c r="J14" i="24"/>
  <c r="G14" i="24"/>
  <c r="D14" i="24"/>
  <c r="J10" i="24"/>
  <c r="G10" i="24"/>
  <c r="G9" i="24" s="1"/>
  <c r="G52" i="24" s="1"/>
  <c r="D10" i="24"/>
  <c r="D9" i="24" s="1"/>
  <c r="J9" i="24"/>
  <c r="J7" i="24"/>
  <c r="G7" i="24"/>
  <c r="D7" i="24"/>
  <c r="D4" i="24"/>
  <c r="N58" i="23"/>
  <c r="J51" i="23"/>
  <c r="G51" i="23"/>
  <c r="D51" i="23"/>
  <c r="J48" i="23"/>
  <c r="G48" i="23"/>
  <c r="D48" i="23"/>
  <c r="J46" i="23"/>
  <c r="G46" i="23"/>
  <c r="D46" i="23"/>
  <c r="J43" i="23"/>
  <c r="G43" i="23"/>
  <c r="D43" i="23"/>
  <c r="J40" i="23"/>
  <c r="G40" i="23"/>
  <c r="D40" i="23"/>
  <c r="J37" i="23"/>
  <c r="G37" i="23"/>
  <c r="D37" i="23"/>
  <c r="D32" i="23" s="1"/>
  <c r="J33" i="23"/>
  <c r="J32" i="23" s="1"/>
  <c r="G33" i="23"/>
  <c r="G32" i="23" s="1"/>
  <c r="D33" i="23"/>
  <c r="J28" i="23"/>
  <c r="G28" i="23"/>
  <c r="D28" i="23"/>
  <c r="J27" i="23"/>
  <c r="G27" i="23"/>
  <c r="D27" i="23"/>
  <c r="J23" i="23"/>
  <c r="J18" i="23" s="1"/>
  <c r="G23" i="23"/>
  <c r="G18" i="23" s="1"/>
  <c r="D23" i="23"/>
  <c r="J19" i="23"/>
  <c r="G19" i="23"/>
  <c r="D19" i="23"/>
  <c r="D18" i="23"/>
  <c r="J14" i="23"/>
  <c r="G14" i="23"/>
  <c r="D14" i="23"/>
  <c r="D9" i="23" s="1"/>
  <c r="J10" i="23"/>
  <c r="J9" i="23" s="1"/>
  <c r="G10" i="23"/>
  <c r="G9" i="23" s="1"/>
  <c r="G52" i="23" s="1"/>
  <c r="D10" i="23"/>
  <c r="J7" i="23"/>
  <c r="G7" i="23"/>
  <c r="D7" i="23"/>
  <c r="D4" i="23"/>
  <c r="N58" i="22"/>
  <c r="J51" i="22"/>
  <c r="G51" i="22"/>
  <c r="D51" i="22"/>
  <c r="J48" i="22"/>
  <c r="G48" i="22"/>
  <c r="D48" i="22"/>
  <c r="J46" i="22"/>
  <c r="G46" i="22"/>
  <c r="D46" i="22"/>
  <c r="J43" i="22"/>
  <c r="G43" i="22"/>
  <c r="D43" i="22"/>
  <c r="J40" i="22"/>
  <c r="G40" i="22"/>
  <c r="D40" i="22"/>
  <c r="J37" i="22"/>
  <c r="G37" i="22"/>
  <c r="D37" i="22"/>
  <c r="J33" i="22"/>
  <c r="G33" i="22"/>
  <c r="D33" i="22"/>
  <c r="J28" i="22"/>
  <c r="J27" i="22" s="1"/>
  <c r="G28" i="22"/>
  <c r="D28" i="22"/>
  <c r="G27" i="22"/>
  <c r="D27" i="22"/>
  <c r="J23" i="22"/>
  <c r="G23" i="22"/>
  <c r="D23" i="22"/>
  <c r="D18" i="22" s="1"/>
  <c r="J19" i="22"/>
  <c r="G19" i="22"/>
  <c r="D19" i="22"/>
  <c r="J14" i="22"/>
  <c r="J9" i="22" s="1"/>
  <c r="G14" i="22"/>
  <c r="D14" i="22"/>
  <c r="J10" i="22"/>
  <c r="G10" i="22"/>
  <c r="D10" i="22"/>
  <c r="G9" i="22"/>
  <c r="J7" i="22"/>
  <c r="G7" i="22"/>
  <c r="D7" i="22"/>
  <c r="D4" i="22"/>
  <c r="N58" i="21"/>
  <c r="J51" i="21"/>
  <c r="G51" i="21"/>
  <c r="D51" i="21"/>
  <c r="J48" i="21"/>
  <c r="G48" i="21"/>
  <c r="D48" i="21"/>
  <c r="J46" i="21"/>
  <c r="G46" i="21"/>
  <c r="D46" i="21"/>
  <c r="J43" i="21"/>
  <c r="G43" i="21"/>
  <c r="D43" i="21"/>
  <c r="J40" i="21"/>
  <c r="G40" i="21"/>
  <c r="D40" i="21"/>
  <c r="J37" i="21"/>
  <c r="G37" i="21"/>
  <c r="D37" i="21"/>
  <c r="J33" i="21"/>
  <c r="G33" i="21"/>
  <c r="G32" i="21" s="1"/>
  <c r="D33" i="21"/>
  <c r="J28" i="21"/>
  <c r="J27" i="21" s="1"/>
  <c r="G28" i="21"/>
  <c r="G27" i="21" s="1"/>
  <c r="D28" i="21"/>
  <c r="D27" i="21" s="1"/>
  <c r="J23" i="21"/>
  <c r="G23" i="21"/>
  <c r="G18" i="21" s="1"/>
  <c r="D23" i="21"/>
  <c r="J19" i="21"/>
  <c r="G19" i="21"/>
  <c r="D19" i="21"/>
  <c r="D18" i="21"/>
  <c r="J14" i="21"/>
  <c r="G14" i="21"/>
  <c r="D14" i="21"/>
  <c r="D9" i="21" s="1"/>
  <c r="J10" i="21"/>
  <c r="J9" i="21" s="1"/>
  <c r="G10" i="21"/>
  <c r="G9" i="21" s="1"/>
  <c r="D10" i="21"/>
  <c r="J7" i="21"/>
  <c r="G7" i="21"/>
  <c r="D7" i="21"/>
  <c r="D4" i="21"/>
  <c r="N58" i="20"/>
  <c r="D9" i="22" l="1"/>
  <c r="D52" i="22" s="1"/>
  <c r="D53" i="22" s="1"/>
  <c r="D55" i="22" s="1"/>
  <c r="G32" i="22"/>
  <c r="G52" i="22" s="1"/>
  <c r="J32" i="22"/>
  <c r="J52" i="22" s="1"/>
  <c r="G18" i="22"/>
  <c r="J18" i="22"/>
  <c r="D32" i="22"/>
  <c r="J18" i="21"/>
  <c r="D32" i="21"/>
  <c r="J32" i="21"/>
  <c r="J52" i="21" s="1"/>
  <c r="G52" i="26"/>
  <c r="J52" i="26"/>
  <c r="D52" i="26"/>
  <c r="G52" i="25"/>
  <c r="J52" i="25"/>
  <c r="D52" i="25"/>
  <c r="G53" i="24"/>
  <c r="J52" i="24"/>
  <c r="D52" i="24"/>
  <c r="G53" i="23"/>
  <c r="J52" i="23"/>
  <c r="D52" i="23"/>
  <c r="D52" i="21"/>
  <c r="G52" i="21"/>
  <c r="D53" i="26" l="1"/>
  <c r="D55" i="26"/>
  <c r="J53" i="26"/>
  <c r="G53" i="26"/>
  <c r="D53" i="25"/>
  <c r="J53" i="25"/>
  <c r="G53" i="25"/>
  <c r="G55" i="25"/>
  <c r="J53" i="24"/>
  <c r="D53" i="24"/>
  <c r="I54" i="24"/>
  <c r="H53" i="24"/>
  <c r="G55" i="24"/>
  <c r="J55" i="23"/>
  <c r="J53" i="23"/>
  <c r="D53" i="23"/>
  <c r="D55" i="23" s="1"/>
  <c r="H53" i="23"/>
  <c r="I54" i="23"/>
  <c r="G55" i="23"/>
  <c r="F54" i="22"/>
  <c r="E53" i="22"/>
  <c r="J53" i="22"/>
  <c r="J55" i="22"/>
  <c r="G53" i="22"/>
  <c r="G55" i="22" s="1"/>
  <c r="D53" i="21"/>
  <c r="G53" i="21"/>
  <c r="G55" i="21" s="1"/>
  <c r="J53" i="21"/>
  <c r="I54" i="26" l="1"/>
  <c r="H53" i="26"/>
  <c r="G55" i="26"/>
  <c r="L54" i="26"/>
  <c r="K53" i="26"/>
  <c r="J55" i="26"/>
  <c r="F54" i="26"/>
  <c r="N54" i="26" s="1"/>
  <c r="E53" i="26"/>
  <c r="E53" i="25"/>
  <c r="F54" i="25"/>
  <c r="N54" i="25" s="1"/>
  <c r="I54" i="25"/>
  <c r="H53" i="25"/>
  <c r="K53" i="25"/>
  <c r="L54" i="25"/>
  <c r="J55" i="25"/>
  <c r="D55" i="25"/>
  <c r="E53" i="24"/>
  <c r="F54" i="24"/>
  <c r="N54" i="24" s="1"/>
  <c r="D55" i="24"/>
  <c r="L54" i="24"/>
  <c r="K53" i="24"/>
  <c r="J55" i="24"/>
  <c r="E53" i="23"/>
  <c r="F54" i="23"/>
  <c r="N54" i="23" s="1"/>
  <c r="L54" i="23"/>
  <c r="K53" i="23"/>
  <c r="I54" i="22"/>
  <c r="N54" i="22" s="1"/>
  <c r="H53" i="22"/>
  <c r="L54" i="22"/>
  <c r="K53" i="22"/>
  <c r="E53" i="21"/>
  <c r="F54" i="21"/>
  <c r="N54" i="21" s="1"/>
  <c r="K53" i="21"/>
  <c r="L54" i="21"/>
  <c r="J55" i="21"/>
  <c r="H53" i="21"/>
  <c r="I54" i="21"/>
  <c r="D55" i="21"/>
  <c r="U54" i="3" l="1"/>
  <c r="U55" i="3"/>
  <c r="U56" i="3"/>
  <c r="U57" i="3"/>
  <c r="U58" i="3"/>
  <c r="U59" i="3"/>
  <c r="U60" i="3"/>
  <c r="U61" i="3"/>
  <c r="U62" i="3"/>
  <c r="U3" i="3"/>
  <c r="E118" i="6"/>
  <c r="D118" i="6"/>
  <c r="E117" i="6"/>
  <c r="D117" i="6"/>
  <c r="E102" i="6"/>
  <c r="D102" i="6"/>
  <c r="F86" i="6"/>
  <c r="F40" i="6"/>
  <c r="E120" i="6"/>
  <c r="D120" i="6"/>
  <c r="E104" i="6"/>
  <c r="D104" i="6"/>
  <c r="F88" i="6"/>
  <c r="E101" i="6"/>
  <c r="D101" i="6"/>
  <c r="F85" i="6"/>
  <c r="E116" i="6"/>
  <c r="D116" i="6"/>
  <c r="E100" i="6"/>
  <c r="D100" i="6"/>
  <c r="F84" i="6"/>
  <c r="E84" i="6"/>
  <c r="F115" i="6"/>
  <c r="E115" i="6"/>
  <c r="D115" i="6"/>
  <c r="F99" i="6"/>
  <c r="E99" i="6"/>
  <c r="D99" i="6"/>
  <c r="F83" i="6"/>
  <c r="E83" i="6"/>
  <c r="D83" i="6"/>
  <c r="F67" i="6"/>
  <c r="E67" i="6"/>
  <c r="F51" i="6"/>
  <c r="E51" i="6"/>
  <c r="D51" i="6"/>
  <c r="D35" i="6"/>
  <c r="F114" i="6"/>
  <c r="E114" i="6"/>
  <c r="D114" i="6"/>
  <c r="F98" i="6"/>
  <c r="E98" i="6"/>
  <c r="D98" i="6"/>
  <c r="F82" i="6"/>
  <c r="E82" i="6"/>
  <c r="D82" i="6"/>
  <c r="G82" i="6" s="1"/>
  <c r="D66" i="6"/>
  <c r="F50" i="6"/>
  <c r="E50" i="6"/>
  <c r="D50" i="6"/>
  <c r="F113" i="6"/>
  <c r="E113" i="6"/>
  <c r="D113" i="6"/>
  <c r="F97" i="6"/>
  <c r="E97" i="6"/>
  <c r="D97" i="6"/>
  <c r="F81" i="6"/>
  <c r="E81" i="6"/>
  <c r="D81" i="6"/>
  <c r="F112" i="6"/>
  <c r="E112" i="6"/>
  <c r="D112" i="6"/>
  <c r="F96" i="6"/>
  <c r="G96" i="6" s="1"/>
  <c r="E96" i="6"/>
  <c r="D96" i="6"/>
  <c r="F80" i="6"/>
  <c r="E80" i="6"/>
  <c r="D80" i="6"/>
  <c r="G80" i="6" s="1"/>
  <c r="D64" i="6"/>
  <c r="F48" i="6"/>
  <c r="E48" i="6"/>
  <c r="D48" i="6"/>
  <c r="F111" i="6"/>
  <c r="E111" i="6"/>
  <c r="D111" i="6"/>
  <c r="G111" i="6" s="1"/>
  <c r="F95" i="6"/>
  <c r="E95" i="6"/>
  <c r="D95" i="6"/>
  <c r="F79" i="6"/>
  <c r="E79" i="6"/>
  <c r="D79" i="6"/>
  <c r="F63" i="6"/>
  <c r="E63" i="6"/>
  <c r="D63" i="6"/>
  <c r="F47" i="6"/>
  <c r="E47" i="6"/>
  <c r="D47" i="6"/>
  <c r="D49" i="6"/>
  <c r="G49" i="6" s="1"/>
  <c r="E49" i="6"/>
  <c r="F49" i="6"/>
  <c r="G55" i="6"/>
  <c r="F38" i="6"/>
  <c r="F36" i="6"/>
  <c r="F35" i="6"/>
  <c r="E35" i="6"/>
  <c r="F34" i="6"/>
  <c r="E34" i="6"/>
  <c r="D34" i="6"/>
  <c r="F33" i="6"/>
  <c r="E33" i="6"/>
  <c r="D33" i="6"/>
  <c r="F37" i="6"/>
  <c r="F32" i="6"/>
  <c r="E32" i="6"/>
  <c r="D32" i="6"/>
  <c r="F31" i="6"/>
  <c r="E31" i="6"/>
  <c r="D31" i="6"/>
  <c r="G119" i="6"/>
  <c r="G103" i="6"/>
  <c r="G87" i="6"/>
  <c r="G71" i="6"/>
  <c r="G15" i="6"/>
  <c r="G39" i="6"/>
  <c r="G33" i="6"/>
  <c r="B109" i="6"/>
  <c r="B93" i="6"/>
  <c r="B77" i="6"/>
  <c r="B61" i="6"/>
  <c r="B45" i="6"/>
  <c r="B29" i="6"/>
  <c r="F100" i="6"/>
  <c r="D84" i="6"/>
  <c r="F66" i="6"/>
  <c r="E66" i="6"/>
  <c r="F64" i="6"/>
  <c r="E64" i="6"/>
  <c r="B13" i="6"/>
  <c r="G14" i="20"/>
  <c r="G19" i="20"/>
  <c r="G23" i="20"/>
  <c r="G28" i="20"/>
  <c r="G27" i="20" s="1"/>
  <c r="E18" i="6" s="1"/>
  <c r="G33" i="20"/>
  <c r="E19" i="6" s="1"/>
  <c r="G37" i="20"/>
  <c r="G40" i="20"/>
  <c r="G43" i="20"/>
  <c r="G46" i="20"/>
  <c r="G48" i="20"/>
  <c r="G51" i="20"/>
  <c r="J51" i="20"/>
  <c r="D51" i="20"/>
  <c r="J48" i="20"/>
  <c r="D48" i="20"/>
  <c r="J46" i="20"/>
  <c r="D46" i="20"/>
  <c r="J43" i="20"/>
  <c r="D43" i="20"/>
  <c r="J40" i="20"/>
  <c r="D40" i="20"/>
  <c r="J37" i="20"/>
  <c r="D37" i="20"/>
  <c r="J33" i="20"/>
  <c r="D33" i="20"/>
  <c r="D19" i="6" s="1"/>
  <c r="J28" i="20"/>
  <c r="J27" i="20" s="1"/>
  <c r="F18" i="6" s="1"/>
  <c r="D28" i="20"/>
  <c r="D27" i="20" s="1"/>
  <c r="D18" i="6" s="1"/>
  <c r="J23" i="20"/>
  <c r="D23" i="20"/>
  <c r="J19" i="20"/>
  <c r="D19" i="20"/>
  <c r="J14" i="20"/>
  <c r="F16" i="6" s="1"/>
  <c r="D14" i="20"/>
  <c r="D16" i="6" s="1"/>
  <c r="J10" i="20"/>
  <c r="F15" i="6" s="1"/>
  <c r="G10" i="20"/>
  <c r="E15" i="6" s="1"/>
  <c r="D10" i="20"/>
  <c r="D15" i="6" s="1"/>
  <c r="D25" i="15"/>
  <c r="G36" i="15"/>
  <c r="G16" i="15" s="1"/>
  <c r="J77" i="15"/>
  <c r="G77" i="15"/>
  <c r="D77" i="15"/>
  <c r="J74" i="15"/>
  <c r="G74" i="15"/>
  <c r="D74" i="15"/>
  <c r="J72" i="15"/>
  <c r="G72" i="15"/>
  <c r="D72" i="15"/>
  <c r="J69" i="15"/>
  <c r="G69" i="15"/>
  <c r="D69" i="15"/>
  <c r="J66" i="15"/>
  <c r="G66" i="15"/>
  <c r="D66" i="15"/>
  <c r="J63" i="15"/>
  <c r="G63" i="15"/>
  <c r="D63" i="15"/>
  <c r="J59" i="15"/>
  <c r="G59" i="15"/>
  <c r="D59" i="15"/>
  <c r="J54" i="15"/>
  <c r="J53" i="15" s="1"/>
  <c r="G54" i="15"/>
  <c r="G53" i="15" s="1"/>
  <c r="D54" i="15"/>
  <c r="D53" i="15" s="1"/>
  <c r="D19" i="15" s="1"/>
  <c r="J49" i="15"/>
  <c r="G49" i="15"/>
  <c r="D49" i="15"/>
  <c r="J45" i="15"/>
  <c r="G45" i="15"/>
  <c r="D45" i="15"/>
  <c r="J40" i="15"/>
  <c r="J36" i="15"/>
  <c r="G40" i="15"/>
  <c r="D40" i="15"/>
  <c r="D17" i="15" s="1"/>
  <c r="D36" i="15"/>
  <c r="D16" i="15" s="1"/>
  <c r="P8" i="2"/>
  <c r="G114" i="6" l="1"/>
  <c r="G112" i="6"/>
  <c r="G98" i="6"/>
  <c r="G50" i="6"/>
  <c r="G47" i="6"/>
  <c r="G32" i="6"/>
  <c r="F116" i="6"/>
  <c r="G116" i="6" s="1"/>
  <c r="G84" i="6"/>
  <c r="D68" i="6"/>
  <c r="G64" i="6"/>
  <c r="E68" i="6"/>
  <c r="E65" i="6"/>
  <c r="D65" i="6"/>
  <c r="F68" i="6"/>
  <c r="F65" i="6"/>
  <c r="E69" i="6"/>
  <c r="D67" i="6"/>
  <c r="F52" i="6"/>
  <c r="D52" i="6"/>
  <c r="E52" i="6"/>
  <c r="D36" i="6"/>
  <c r="E36" i="6"/>
  <c r="G51" i="6"/>
  <c r="G66" i="6"/>
  <c r="G97" i="6"/>
  <c r="G81" i="6"/>
  <c r="G65" i="6"/>
  <c r="G48" i="6"/>
  <c r="G63" i="6"/>
  <c r="G35" i="6"/>
  <c r="G31" i="6"/>
  <c r="G115" i="6"/>
  <c r="G113" i="6"/>
  <c r="G99" i="6"/>
  <c r="G95" i="6"/>
  <c r="G100" i="6"/>
  <c r="G83" i="6"/>
  <c r="G79" i="6"/>
  <c r="G67" i="6"/>
  <c r="G34" i="6"/>
  <c r="F69" i="6"/>
  <c r="D18" i="20"/>
  <c r="D17" i="6" s="1"/>
  <c r="J18" i="20"/>
  <c r="F17" i="6" s="1"/>
  <c r="D32" i="20"/>
  <c r="G18" i="6"/>
  <c r="J32" i="20"/>
  <c r="F20" i="6" s="1"/>
  <c r="F19" i="6"/>
  <c r="G19" i="6" s="1"/>
  <c r="G9" i="20"/>
  <c r="E16" i="6"/>
  <c r="G16" i="6" s="1"/>
  <c r="G18" i="20"/>
  <c r="E17" i="6" s="1"/>
  <c r="G32" i="20"/>
  <c r="E20" i="6" s="1"/>
  <c r="J9" i="20"/>
  <c r="D9" i="20"/>
  <c r="G35" i="15"/>
  <c r="D44" i="15"/>
  <c r="D18" i="15" s="1"/>
  <c r="G44" i="15"/>
  <c r="J44" i="15"/>
  <c r="D58" i="15"/>
  <c r="J35" i="15"/>
  <c r="D35" i="15"/>
  <c r="G36" i="6" l="1"/>
  <c r="F101" i="6"/>
  <c r="G101" i="6" s="1"/>
  <c r="D85" i="6"/>
  <c r="D86" i="6"/>
  <c r="E85" i="6"/>
  <c r="G85" i="6" s="1"/>
  <c r="E86" i="6"/>
  <c r="D69" i="6"/>
  <c r="D70" i="6"/>
  <c r="G69" i="6"/>
  <c r="G68" i="6"/>
  <c r="G52" i="6"/>
  <c r="E53" i="6"/>
  <c r="E37" i="6"/>
  <c r="F102" i="6"/>
  <c r="G102" i="6" s="1"/>
  <c r="D88" i="6"/>
  <c r="F70" i="6"/>
  <c r="E70" i="6"/>
  <c r="E38" i="6"/>
  <c r="D21" i="15"/>
  <c r="D78" i="15"/>
  <c r="D79" i="15" s="1"/>
  <c r="D20" i="6"/>
  <c r="G20" i="6" s="1"/>
  <c r="D52" i="20"/>
  <c r="D53" i="20" s="1"/>
  <c r="G17" i="6"/>
  <c r="G52" i="20"/>
  <c r="G53" i="20" s="1"/>
  <c r="J52" i="20"/>
  <c r="Q8" i="2"/>
  <c r="P5" i="2"/>
  <c r="F21" i="6" l="1"/>
  <c r="J53" i="20"/>
  <c r="J55" i="20" s="1"/>
  <c r="F24" i="6" s="1"/>
  <c r="F117" i="6"/>
  <c r="G117" i="6" s="1"/>
  <c r="F118" i="6"/>
  <c r="G118" i="6" s="1"/>
  <c r="G86" i="6"/>
  <c r="E88" i="6"/>
  <c r="G88" i="6" s="1"/>
  <c r="G70" i="6"/>
  <c r="F56" i="6"/>
  <c r="F53" i="6"/>
  <c r="D53" i="6"/>
  <c r="E56" i="6"/>
  <c r="E54" i="6"/>
  <c r="D37" i="6"/>
  <c r="G37" i="6" s="1"/>
  <c r="I54" i="20"/>
  <c r="H53" i="20"/>
  <c r="E53" i="20"/>
  <c r="F104" i="6"/>
  <c r="G104" i="6" s="1"/>
  <c r="F72" i="6"/>
  <c r="E72" i="6"/>
  <c r="D72" i="6"/>
  <c r="E40" i="6"/>
  <c r="D21" i="6"/>
  <c r="D22" i="15"/>
  <c r="E21" i="6"/>
  <c r="G55" i="20"/>
  <c r="E24" i="6" s="1"/>
  <c r="U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L54" i="20" l="1"/>
  <c r="K53" i="20"/>
  <c r="F22" i="6"/>
  <c r="F120" i="6"/>
  <c r="G120" i="6" s="1"/>
  <c r="G72" i="6"/>
  <c r="G53" i="6"/>
  <c r="F54" i="6"/>
  <c r="D54" i="6"/>
  <c r="G54" i="6" s="1"/>
  <c r="D56" i="6"/>
  <c r="G56" i="6" s="1"/>
  <c r="D38" i="6"/>
  <c r="G38" i="6" s="1"/>
  <c r="D40" i="6"/>
  <c r="G40" i="6" s="1"/>
  <c r="E7" i="6"/>
  <c r="F54" i="20"/>
  <c r="N54" i="20" s="1"/>
  <c r="F80" i="15"/>
  <c r="E79" i="15"/>
  <c r="G21" i="6"/>
  <c r="D55" i="20"/>
  <c r="D24" i="6" s="1"/>
  <c r="D22" i="6"/>
  <c r="E22" i="6"/>
  <c r="F7" i="6" l="1"/>
  <c r="D7" i="6"/>
  <c r="G22" i="6"/>
  <c r="G24" i="6"/>
  <c r="Q6" i="2"/>
  <c r="R6" i="2" s="1"/>
  <c r="Q9" i="2"/>
  <c r="P9" i="2"/>
  <c r="Q5" i="2"/>
  <c r="R5" i="2" s="1"/>
  <c r="P6" i="2"/>
  <c r="G7" i="6" l="1"/>
  <c r="O8" i="2"/>
  <c r="S6" i="2"/>
  <c r="S5" i="2"/>
  <c r="P11" i="2"/>
  <c r="P9" i="15" s="1"/>
  <c r="D7" i="2"/>
  <c r="I7" i="6" l="1"/>
  <c r="O9" i="2"/>
  <c r="J25" i="15"/>
  <c r="G25" i="15"/>
  <c r="B24" i="15"/>
  <c r="J20" i="15"/>
  <c r="J17" i="15"/>
  <c r="J16" i="15"/>
  <c r="G20" i="15"/>
  <c r="G17" i="15"/>
  <c r="D20" i="15"/>
  <c r="J58" i="15"/>
  <c r="G58" i="15"/>
  <c r="G78" i="15" s="1"/>
  <c r="G79" i="15" s="1"/>
  <c r="J19" i="15"/>
  <c r="G19" i="15"/>
  <c r="J18" i="15"/>
  <c r="G18" i="15"/>
  <c r="D8" i="15"/>
  <c r="D33" i="15" s="1"/>
  <c r="L10" i="2"/>
  <c r="G23" i="6"/>
  <c r="D4" i="20" l="1"/>
  <c r="B7" i="15"/>
  <c r="G21" i="15"/>
  <c r="J21" i="15"/>
  <c r="J78" i="15"/>
  <c r="J79" i="15" s="1"/>
  <c r="B5" i="6"/>
  <c r="B60" i="6" s="1"/>
  <c r="M25" i="15"/>
  <c r="M18" i="15"/>
  <c r="M16" i="15"/>
  <c r="M20" i="15"/>
  <c r="M17" i="15"/>
  <c r="M19" i="15"/>
  <c r="G8" i="15"/>
  <c r="G33" i="15" s="1"/>
  <c r="D15" i="15"/>
  <c r="K79" i="15" l="1"/>
  <c r="L80" i="15"/>
  <c r="N80" i="15" s="1"/>
  <c r="H79" i="15"/>
  <c r="I80" i="15"/>
  <c r="M21" i="15"/>
  <c r="B28" i="6"/>
  <c r="B92" i="6"/>
  <c r="B12" i="6"/>
  <c r="B108" i="6"/>
  <c r="B44" i="6"/>
  <c r="B76" i="6"/>
  <c r="G82" i="15"/>
  <c r="B32" i="15"/>
  <c r="B14" i="15"/>
  <c r="J22" i="15"/>
  <c r="G22" i="15"/>
  <c r="G15" i="15"/>
  <c r="J8" i="15"/>
  <c r="J33" i="15" s="1"/>
  <c r="J82" i="15" l="1"/>
  <c r="D82" i="15"/>
  <c r="D26" i="15" s="1"/>
  <c r="D23" i="15"/>
  <c r="J23" i="15"/>
  <c r="G23" i="15"/>
  <c r="M22" i="15"/>
  <c r="J15" i="15"/>
  <c r="M23" i="15" l="1"/>
  <c r="D9" i="15"/>
  <c r="D11" i="15" s="1"/>
  <c r="D27" i="15"/>
  <c r="G26" i="15"/>
  <c r="G9" i="15" s="1"/>
  <c r="J26" i="15"/>
  <c r="J9" i="15" s="1"/>
  <c r="J11" i="15" l="1"/>
  <c r="G11" i="15"/>
  <c r="M9" i="15"/>
  <c r="J27" i="15"/>
  <c r="G27" i="15"/>
  <c r="M26" i="15"/>
  <c r="N11" i="15" l="1"/>
  <c r="M27" i="15"/>
  <c r="D6" i="6"/>
  <c r="D7" i="20" s="1"/>
  <c r="E6" i="6" l="1"/>
  <c r="D110" i="6"/>
  <c r="D94" i="6"/>
  <c r="D78" i="6"/>
  <c r="D30" i="6"/>
  <c r="D46" i="6"/>
  <c r="D62" i="6"/>
  <c r="D14" i="6"/>
  <c r="E14" i="6" l="1"/>
  <c r="G7" i="20"/>
  <c r="E110" i="6"/>
  <c r="E94" i="6"/>
  <c r="D9" i="6"/>
  <c r="F9" i="6"/>
  <c r="E78" i="6"/>
  <c r="E30" i="6"/>
  <c r="E62" i="6"/>
  <c r="E46" i="6"/>
  <c r="F6" i="6"/>
  <c r="J7" i="20" s="1"/>
  <c r="F110" i="6" l="1"/>
  <c r="F94" i="6"/>
  <c r="E9" i="6"/>
  <c r="G9" i="6" s="1"/>
  <c r="F78" i="6"/>
  <c r="F62" i="6"/>
  <c r="F46" i="6"/>
  <c r="F14" i="6"/>
  <c r="F30" i="6"/>
</calcChain>
</file>

<file path=xl/sharedStrings.xml><?xml version="1.0" encoding="utf-8"?>
<sst xmlns="http://schemas.openxmlformats.org/spreadsheetml/2006/main" count="1276" uniqueCount="290">
  <si>
    <t>研究課題名</t>
    <rPh sb="0" eb="2">
      <t>ケンキュウ</t>
    </rPh>
    <rPh sb="2" eb="4">
      <t>カダイ</t>
    </rPh>
    <rPh sb="4" eb="5">
      <t>メイ</t>
    </rPh>
    <phoneticPr fontId="1"/>
  </si>
  <si>
    <t>研究領域</t>
    <rPh sb="0" eb="4">
      <t>ケンキュウリョウイキ</t>
    </rPh>
    <phoneticPr fontId="1"/>
  </si>
  <si>
    <t>研究期間</t>
    <rPh sb="0" eb="4">
      <t>ケンキュウキカン</t>
    </rPh>
    <phoneticPr fontId="1"/>
  </si>
  <si>
    <t>研究代表者氏名</t>
    <rPh sb="0" eb="5">
      <t>ケンキュウダイヒョウシャ</t>
    </rPh>
    <rPh sb="5" eb="7">
      <t>シメイ</t>
    </rPh>
    <phoneticPr fontId="1"/>
  </si>
  <si>
    <t>所属研究機関</t>
  </si>
  <si>
    <t>職名</t>
  </si>
  <si>
    <t>申請区分</t>
    <rPh sb="0" eb="4">
      <t>シンセイクブン</t>
    </rPh>
    <phoneticPr fontId="1"/>
  </si>
  <si>
    <t>重点課題</t>
    <rPh sb="0" eb="4">
      <t>ジュウテンカダイ</t>
    </rPh>
    <phoneticPr fontId="1"/>
  </si>
  <si>
    <t>必須</t>
    <rPh sb="0" eb="2">
      <t>ヒッス</t>
    </rPh>
    <phoneticPr fontId="1"/>
  </si>
  <si>
    <t>任意</t>
    <rPh sb="0" eb="2">
      <t>ニンイ</t>
    </rPh>
    <phoneticPr fontId="1"/>
  </si>
  <si>
    <t>部局</t>
    <phoneticPr fontId="1"/>
  </si>
  <si>
    <t>【重点課題①】持続可能な社会の実現に向けたビジョン・理念の提示及びその実現</t>
  </si>
  <si>
    <t>【重点課題②】環境・経済・社会の統合的向上</t>
  </si>
  <si>
    <t>【重点課題③】ネット・ゼロ、循環経済、ネイチャーポジティブの統合的な実現</t>
  </si>
  <si>
    <t>【重点課題④】災害・事故に伴う環境問題への対応</t>
  </si>
  <si>
    <t>【重点課題⑤】グローバルな課題の解決及び国際協調・国際競争力の強化</t>
  </si>
  <si>
    <t>【重点課題⑥】気候変動緩和策</t>
  </si>
  <si>
    <t>【重点課題⑦】気候変動適応策</t>
  </si>
  <si>
    <t>【重点課題⑧】地球温暖化現象の解明・予測・対策評価</t>
  </si>
  <si>
    <t>【重点課題⑨】地域循環共生圏形成に資する廃棄物処理システムの構築</t>
  </si>
  <si>
    <t>【重点課題⑩】ライフサイクル全体での徹底的な資源循環</t>
  </si>
  <si>
    <t>【重点課題⑪】社会構造の変化に対応した持続可能な廃棄物の適正処理の確保</t>
  </si>
  <si>
    <t>【重点課題⑫】生物多様性の保全に資する科学的知見の充実や対策手法の技術開発</t>
  </si>
  <si>
    <t>【重点課題⑬】生態系サービスの持続的な利用やシステム解明</t>
  </si>
  <si>
    <t>【重点課題⑭】化学物質等の包括的なリスク評価・管理の推進</t>
  </si>
  <si>
    <t>【重点課題⑮】大気等の環境管理・改善のための対策技術の高度化及び評価・解明</t>
  </si>
  <si>
    <t>【重点課題⑯】水・土壌等の環境管理・改善のための対策技術の高度化及び評価・解明</t>
  </si>
  <si>
    <t>なし</t>
    <phoneticPr fontId="1"/>
  </si>
  <si>
    <t>公募区分1</t>
    <rPh sb="0" eb="4">
      <t>コウボクブン</t>
    </rPh>
    <phoneticPr fontId="1"/>
  </si>
  <si>
    <t>【選択してください】</t>
    <rPh sb="0" eb="1">
      <t>センタク</t>
    </rPh>
    <phoneticPr fontId="1"/>
  </si>
  <si>
    <t>研究キーワード（5つ）</t>
    <rPh sb="0" eb="2">
      <t>ケンキュウ</t>
    </rPh>
    <phoneticPr fontId="1"/>
  </si>
  <si>
    <t>（漢字等）</t>
    <rPh sb="1" eb="4">
      <t>カンジトウ</t>
    </rPh>
    <phoneticPr fontId="1"/>
  </si>
  <si>
    <t>領域</t>
    <rPh sb="0" eb="2">
      <t>リョウイキ</t>
    </rPh>
    <phoneticPr fontId="1"/>
  </si>
  <si>
    <t>統合</t>
    <rPh sb="0" eb="1">
      <t>トウゴウ</t>
    </rPh>
    <phoneticPr fontId="1"/>
  </si>
  <si>
    <t>気候変動</t>
    <rPh sb="0" eb="4">
      <t>キコウヘンドウ</t>
    </rPh>
    <phoneticPr fontId="1"/>
  </si>
  <si>
    <t>資源循環</t>
    <rPh sb="0" eb="4">
      <t>シゲンジュンカン</t>
    </rPh>
    <phoneticPr fontId="1"/>
  </si>
  <si>
    <t>自然共生</t>
    <rPh sb="0" eb="4">
      <t>シゼンキョウセイ</t>
    </rPh>
    <phoneticPr fontId="1"/>
  </si>
  <si>
    <t>安全確保</t>
    <rPh sb="0" eb="4">
      <t>アンゼンカクホ</t>
    </rPh>
    <phoneticPr fontId="1"/>
  </si>
  <si>
    <t>経費</t>
    <rPh sb="0" eb="2">
      <t>ケイヒ</t>
    </rPh>
    <phoneticPr fontId="1"/>
  </si>
  <si>
    <t>問対一般</t>
    <rPh sb="0" eb="2">
      <t>モンタイ</t>
    </rPh>
    <rPh sb="2" eb="4">
      <t>イッパン</t>
    </rPh>
    <phoneticPr fontId="1"/>
  </si>
  <si>
    <t>問対G</t>
    <rPh sb="0" eb="2">
      <t>モンタイ</t>
    </rPh>
    <phoneticPr fontId="1"/>
  </si>
  <si>
    <t>問対MF</t>
    <rPh sb="0" eb="2">
      <t>モンタイ</t>
    </rPh>
    <phoneticPr fontId="1"/>
  </si>
  <si>
    <t>次世代ア</t>
    <rPh sb="0" eb="3">
      <t>ジセダイ</t>
    </rPh>
    <phoneticPr fontId="1"/>
  </si>
  <si>
    <t>次世代イ</t>
    <rPh sb="0" eb="3">
      <t>ジセダイ</t>
    </rPh>
    <phoneticPr fontId="1"/>
  </si>
  <si>
    <t>若手A</t>
    <rPh sb="0" eb="2">
      <t>ワカテ</t>
    </rPh>
    <phoneticPr fontId="1"/>
  </si>
  <si>
    <t>若手B</t>
    <rPh sb="0" eb="2">
      <t>ワカテ</t>
    </rPh>
    <phoneticPr fontId="1"/>
  </si>
  <si>
    <t>申請上限</t>
    <rPh sb="0" eb="4">
      <t>シンセイジョウゲン</t>
    </rPh>
    <phoneticPr fontId="1"/>
  </si>
  <si>
    <t>経費区分</t>
    <rPh sb="0" eb="4">
      <t>ケイヒクブン</t>
    </rPh>
    <phoneticPr fontId="1"/>
  </si>
  <si>
    <t>設備備品費</t>
    <rPh sb="0" eb="5">
      <t>セツビビヒンヒ</t>
    </rPh>
    <phoneticPr fontId="1"/>
  </si>
  <si>
    <t>消耗品費</t>
    <rPh sb="0" eb="4">
      <t>ショウモウヒンヒ</t>
    </rPh>
    <phoneticPr fontId="1"/>
  </si>
  <si>
    <t>人件費</t>
    <rPh sb="0" eb="3">
      <t>ジンケンヒ</t>
    </rPh>
    <phoneticPr fontId="1"/>
  </si>
  <si>
    <t>謝金</t>
    <rPh sb="0" eb="2">
      <t>シャキン</t>
    </rPh>
    <phoneticPr fontId="1"/>
  </si>
  <si>
    <t>旅費</t>
    <rPh sb="0" eb="2">
      <t>リョヒ</t>
    </rPh>
    <phoneticPr fontId="1"/>
  </si>
  <si>
    <t>外注費</t>
    <rPh sb="0" eb="3">
      <t>ガイチュウヒ</t>
    </rPh>
    <phoneticPr fontId="1"/>
  </si>
  <si>
    <t>印刷製本費</t>
    <rPh sb="0" eb="2">
      <t>インサツ</t>
    </rPh>
    <rPh sb="2" eb="4">
      <t>セイホン</t>
    </rPh>
    <rPh sb="4" eb="5">
      <t>ヒ</t>
    </rPh>
    <phoneticPr fontId="1"/>
  </si>
  <si>
    <t>会議費</t>
    <rPh sb="0" eb="3">
      <t>カイギヒ</t>
    </rPh>
    <phoneticPr fontId="1"/>
  </si>
  <si>
    <t>通信運搬費</t>
    <rPh sb="0" eb="2">
      <t>ツウシン</t>
    </rPh>
    <rPh sb="2" eb="5">
      <t>ウンパンヒ</t>
    </rPh>
    <phoneticPr fontId="1"/>
  </si>
  <si>
    <t>光熱水料</t>
    <phoneticPr fontId="1"/>
  </si>
  <si>
    <t>その他（諸経費）</t>
    <rPh sb="4" eb="7">
      <t>ショケイヒ</t>
    </rPh>
    <phoneticPr fontId="1"/>
  </si>
  <si>
    <t>消費税相当額</t>
    <rPh sb="0" eb="6">
      <t>ショウヒゼイソウトウガク</t>
    </rPh>
    <phoneticPr fontId="1"/>
  </si>
  <si>
    <t>①物品費</t>
    <rPh sb="1" eb="4">
      <t>ブッピンヒ</t>
    </rPh>
    <phoneticPr fontId="1"/>
  </si>
  <si>
    <t>②人件費・謝金</t>
    <rPh sb="1" eb="4">
      <t>ジンケンヒ</t>
    </rPh>
    <rPh sb="5" eb="7">
      <t>シャキン</t>
    </rPh>
    <phoneticPr fontId="1"/>
  </si>
  <si>
    <t>③旅費</t>
    <rPh sb="1" eb="3">
      <t>リョヒ</t>
    </rPh>
    <phoneticPr fontId="1"/>
  </si>
  <si>
    <t>④その他</t>
    <rPh sb="3" eb="4">
      <t>タ</t>
    </rPh>
    <phoneticPr fontId="1"/>
  </si>
  <si>
    <t>金額</t>
    <rPh sb="0" eb="2">
      <t>キンガク</t>
    </rPh>
    <phoneticPr fontId="1"/>
  </si>
  <si>
    <t>主な積算内訳</t>
    <rPh sb="0" eb="1">
      <t>オモ</t>
    </rPh>
    <rPh sb="2" eb="6">
      <t>セキサンウチワケ</t>
    </rPh>
    <phoneticPr fontId="1"/>
  </si>
  <si>
    <t>（2）各サブテーマの各年度別経費</t>
    <phoneticPr fontId="1"/>
  </si>
  <si>
    <t>（1）課題全体の各年度別経費</t>
    <rPh sb="3" eb="7">
      <t>カダイゼンタイ</t>
    </rPh>
    <phoneticPr fontId="1"/>
  </si>
  <si>
    <t>（単位：千円）</t>
    <rPh sb="1" eb="3">
      <t>タンイ</t>
    </rPh>
    <rPh sb="4" eb="6">
      <t>センエン</t>
    </rPh>
    <phoneticPr fontId="1"/>
  </si>
  <si>
    <r>
      <t>（1）直接経費計
　　</t>
    </r>
    <r>
      <rPr>
        <b/>
        <sz val="10"/>
        <color theme="1"/>
        <rFont val="ＭＳ Ｐ明朝"/>
        <family val="1"/>
        <charset val="128"/>
      </rPr>
      <t>（①～④合計）</t>
    </r>
    <rPh sb="3" eb="7">
      <t>チョクセツケイヒ</t>
    </rPh>
    <rPh sb="7" eb="8">
      <t>ケイ</t>
    </rPh>
    <phoneticPr fontId="1"/>
  </si>
  <si>
    <r>
      <t xml:space="preserve">サブテーマ1合計
</t>
    </r>
    <r>
      <rPr>
        <b/>
        <sz val="10"/>
        <color theme="1"/>
        <rFont val="ＭＳ Ｐ明朝"/>
        <family val="1"/>
        <charset val="128"/>
      </rPr>
      <t>（直接経費＋間接経費）</t>
    </r>
    <rPh sb="6" eb="8">
      <t>ゴウケイ</t>
    </rPh>
    <rPh sb="10" eb="14">
      <t>チョクセツケイヒ</t>
    </rPh>
    <rPh sb="15" eb="19">
      <t>カンセツケイヒ</t>
    </rPh>
    <phoneticPr fontId="1"/>
  </si>
  <si>
    <r>
      <t xml:space="preserve">サブテーマ5合計
</t>
    </r>
    <r>
      <rPr>
        <b/>
        <sz val="10"/>
        <color theme="1"/>
        <rFont val="ＭＳ Ｐ明朝"/>
        <family val="1"/>
        <charset val="128"/>
      </rPr>
      <t>（直接経費＋間接経費）</t>
    </r>
    <rPh sb="6" eb="8">
      <t>ゴウケイ</t>
    </rPh>
    <rPh sb="10" eb="14">
      <t>チョクセツケイヒ</t>
    </rPh>
    <rPh sb="15" eb="19">
      <t>カンセツケイヒ</t>
    </rPh>
    <phoneticPr fontId="1"/>
  </si>
  <si>
    <r>
      <t xml:space="preserve">サブテーマ4合計
</t>
    </r>
    <r>
      <rPr>
        <b/>
        <sz val="10"/>
        <color theme="1"/>
        <rFont val="ＭＳ Ｐ明朝"/>
        <family val="1"/>
        <charset val="128"/>
      </rPr>
      <t>（直接経費＋間接経費）</t>
    </r>
    <rPh sb="6" eb="8">
      <t>ゴウケイ</t>
    </rPh>
    <rPh sb="10" eb="14">
      <t>チョクセツケイヒ</t>
    </rPh>
    <rPh sb="15" eb="19">
      <t>カンセツケイヒ</t>
    </rPh>
    <phoneticPr fontId="1"/>
  </si>
  <si>
    <r>
      <t xml:space="preserve">サブテーマ3合計
</t>
    </r>
    <r>
      <rPr>
        <b/>
        <sz val="10"/>
        <color theme="1"/>
        <rFont val="ＭＳ Ｐ明朝"/>
        <family val="1"/>
        <charset val="128"/>
      </rPr>
      <t>（直接経費＋間接経費）</t>
    </r>
    <rPh sb="6" eb="8">
      <t>ゴウケイ</t>
    </rPh>
    <rPh sb="10" eb="14">
      <t>チョクセツケイヒ</t>
    </rPh>
    <rPh sb="15" eb="19">
      <t>カンセツケイヒ</t>
    </rPh>
    <phoneticPr fontId="1"/>
  </si>
  <si>
    <r>
      <t xml:space="preserve">サブテーマ2合計
</t>
    </r>
    <r>
      <rPr>
        <b/>
        <sz val="10"/>
        <color theme="1"/>
        <rFont val="ＭＳ Ｐ明朝"/>
        <family val="1"/>
        <charset val="128"/>
      </rPr>
      <t>（直接経費＋間接経費）</t>
    </r>
    <rPh sb="6" eb="8">
      <t>ゴウケイ</t>
    </rPh>
    <rPh sb="10" eb="14">
      <t>チョクセツケイヒ</t>
    </rPh>
    <rPh sb="15" eb="19">
      <t>カンセツケイヒ</t>
    </rPh>
    <phoneticPr fontId="1"/>
  </si>
  <si>
    <t>その他</t>
    <rPh sb="2" eb="3">
      <t>タ</t>
    </rPh>
    <phoneticPr fontId="1"/>
  </si>
  <si>
    <t>計</t>
    <rPh sb="0" eb="1">
      <t>ケイ</t>
    </rPh>
    <phoneticPr fontId="1"/>
  </si>
  <si>
    <t>総計</t>
    <rPh sb="0" eb="2">
      <t>ソウケイ</t>
    </rPh>
    <phoneticPr fontId="1"/>
  </si>
  <si>
    <r>
      <t xml:space="preserve">合計
</t>
    </r>
    <r>
      <rPr>
        <sz val="11"/>
        <color theme="1"/>
        <rFont val="ＭＳ Ｐ明朝"/>
        <family val="1"/>
        <charset val="128"/>
      </rPr>
      <t>（直接経費＋間接経費）</t>
    </r>
    <rPh sb="0" eb="2">
      <t>ゴウケイ</t>
    </rPh>
    <rPh sb="4" eb="6">
      <t>チョクセツ</t>
    </rPh>
    <rPh sb="6" eb="8">
      <t>ケイヒ</t>
    </rPh>
    <rPh sb="9" eb="13">
      <t>カンセツケイヒ</t>
    </rPh>
    <phoneticPr fontId="1"/>
  </si>
  <si>
    <t>【選択してください】</t>
    <rPh sb="0" eb="2">
      <t>センタク</t>
    </rPh>
    <phoneticPr fontId="1"/>
  </si>
  <si>
    <t>（フリガナ）</t>
    <phoneticPr fontId="1"/>
  </si>
  <si>
    <r>
      <t>外注費</t>
    </r>
    <r>
      <rPr>
        <vertAlign val="superscript"/>
        <sz val="11"/>
        <color theme="1"/>
        <rFont val="ＭＳ Ｐ明朝"/>
        <family val="1"/>
        <charset val="128"/>
      </rPr>
      <t>（*）</t>
    </r>
    <rPh sb="0" eb="3">
      <t>ガイチュウヒ</t>
    </rPh>
    <phoneticPr fontId="1"/>
  </si>
  <si>
    <r>
      <t xml:space="preserve">行政要請研究テーマ
（行政ニーズ）
</t>
    </r>
    <r>
      <rPr>
        <sz val="9"/>
        <color theme="1"/>
        <rFont val="ＭＳ Ｐ明朝"/>
        <family val="1"/>
        <charset val="128"/>
      </rPr>
      <t>※2つまで選択可能です</t>
    </r>
    <rPh sb="0" eb="2">
      <t>ギョウセイ</t>
    </rPh>
    <rPh sb="2" eb="4">
      <t>ヨウセイ</t>
    </rPh>
    <rPh sb="4" eb="6">
      <t>ケンキュウ</t>
    </rPh>
    <rPh sb="11" eb="13">
      <t>ギョウセイ</t>
    </rPh>
    <rPh sb="23" eb="25">
      <t>センタク</t>
    </rPh>
    <rPh sb="25" eb="27">
      <t>カノウ</t>
    </rPh>
    <phoneticPr fontId="1"/>
  </si>
  <si>
    <t>重点課題　　（主）</t>
    <rPh sb="0" eb="4">
      <t>ジュウテンカダイ</t>
    </rPh>
    <rPh sb="7" eb="8">
      <t>シュ</t>
    </rPh>
    <phoneticPr fontId="1"/>
  </si>
  <si>
    <r>
      <rPr>
        <sz val="11"/>
        <color theme="0"/>
        <rFont val="ＭＳ Ｐ明朝"/>
        <family val="1"/>
        <charset val="128"/>
      </rPr>
      <t>重点課題</t>
    </r>
    <r>
      <rPr>
        <sz val="11"/>
        <color theme="1"/>
        <rFont val="ＭＳ Ｐ明朝"/>
        <family val="1"/>
        <charset val="128"/>
      </rPr>
      <t>　　（副）</t>
    </r>
    <rPh sb="0" eb="4">
      <t>ジュウテンカダイ</t>
    </rPh>
    <rPh sb="7" eb="8">
      <t>フク</t>
    </rPh>
    <phoneticPr fontId="1"/>
  </si>
  <si>
    <t>主</t>
    <rPh sb="0" eb="1">
      <t>シュ</t>
    </rPh>
    <phoneticPr fontId="1"/>
  </si>
  <si>
    <t>副</t>
    <rPh sb="0" eb="1">
      <t>フク</t>
    </rPh>
    <phoneticPr fontId="1"/>
  </si>
  <si>
    <t>③</t>
  </si>
  <si>
    <t>①</t>
  </si>
  <si>
    <t>②</t>
  </si>
  <si>
    <t>⑯</t>
  </si>
  <si>
    <t>⑫</t>
  </si>
  <si>
    <t>④</t>
  </si>
  <si>
    <t>⑤</t>
  </si>
  <si>
    <t>⑥</t>
  </si>
  <si>
    <t>⑦</t>
  </si>
  <si>
    <t>⑧</t>
  </si>
  <si>
    <t>研究期間は自動計算です。</t>
    <rPh sb="0" eb="4">
      <t>ケンキュウキカン</t>
    </rPh>
    <rPh sb="5" eb="9">
      <t>ジドウケイサン</t>
    </rPh>
    <phoneticPr fontId="1"/>
  </si>
  <si>
    <t>黄色いセルは必須入力/選択項目です。</t>
    <rPh sb="0" eb="2">
      <t>キイロ</t>
    </rPh>
    <rPh sb="6" eb="8">
      <t>ヒッス</t>
    </rPh>
    <rPh sb="8" eb="10">
      <t>ニュウリョク</t>
    </rPh>
    <rPh sb="11" eb="13">
      <t>センタク</t>
    </rPh>
    <rPh sb="13" eb="15">
      <t>コウモク</t>
    </rPh>
    <phoneticPr fontId="1"/>
  </si>
  <si>
    <t>環境問題対応型研究（一般課題）</t>
    <phoneticPr fontId="1"/>
  </si>
  <si>
    <t>次世代事業（ア．「技術開発実証・実用化事業」）</t>
    <rPh sb="0" eb="5">
      <t>ジセダイジギョウ</t>
    </rPh>
    <phoneticPr fontId="1"/>
  </si>
  <si>
    <t>環境問題対応型研究（技術実証型）</t>
    <rPh sb="0" eb="2">
      <t>カンキョウ</t>
    </rPh>
    <rPh sb="2" eb="4">
      <t>モンダイ</t>
    </rPh>
    <rPh sb="4" eb="7">
      <t>タイオウガタ</t>
    </rPh>
    <rPh sb="7" eb="9">
      <t>ケンキュウ</t>
    </rPh>
    <phoneticPr fontId="1"/>
  </si>
  <si>
    <t>環境問題対応型研究（ミディアムファンディング枠）</t>
    <phoneticPr fontId="1"/>
  </si>
  <si>
    <t>次世代事業（イ．「次世代循環型社会形成推進技術基盤整備事業」）</t>
    <rPh sb="0" eb="5">
      <t>ジセダイジギョウ</t>
    </rPh>
    <phoneticPr fontId="1"/>
  </si>
  <si>
    <t>革新型研究開発（若手枠A）</t>
    <phoneticPr fontId="1"/>
  </si>
  <si>
    <t>革新型研究開発（若手枠B）</t>
    <phoneticPr fontId="1"/>
  </si>
  <si>
    <t>サブテーマ1</t>
    <phoneticPr fontId="1"/>
  </si>
  <si>
    <t>サブテーマ名：　</t>
    <rPh sb="5" eb="6">
      <t>メイ</t>
    </rPh>
    <phoneticPr fontId="1"/>
  </si>
  <si>
    <t>研究機関：　</t>
    <rPh sb="0" eb="2">
      <t>ケンキュウ</t>
    </rPh>
    <rPh sb="2" eb="4">
      <t>キカン</t>
    </rPh>
    <phoneticPr fontId="1"/>
  </si>
  <si>
    <t>黄色いセルは必須入力/選択項目です（0円の場合は、「0」と入力してください。）。セルの高さは自動で調整されます。</t>
    <rPh sb="0" eb="2">
      <t>キイロ</t>
    </rPh>
    <rPh sb="6" eb="8">
      <t>ヒッス</t>
    </rPh>
    <rPh sb="8" eb="10">
      <t>ニュウリョク</t>
    </rPh>
    <rPh sb="11" eb="13">
      <t>センタク</t>
    </rPh>
    <rPh sb="13" eb="15">
      <t>コウモク</t>
    </rPh>
    <rPh sb="19" eb="20">
      <t>エン</t>
    </rPh>
    <rPh sb="21" eb="23">
      <t>バアイ</t>
    </rPh>
    <rPh sb="29" eb="31">
      <t>ニュウリョク</t>
    </rPh>
    <rPh sb="43" eb="44">
      <t>タカ</t>
    </rPh>
    <rPh sb="46" eb="48">
      <t>ジドウ</t>
    </rPh>
    <rPh sb="49" eb="51">
      <t>チョウセイ</t>
    </rPh>
    <phoneticPr fontId="1"/>
  </si>
  <si>
    <t>【所属機関名】</t>
    <rPh sb="1" eb="6">
      <t>ショゾクキカンメイ</t>
    </rPh>
    <phoneticPr fontId="1"/>
  </si>
  <si>
    <t>（2）間接経費</t>
    <phoneticPr fontId="1"/>
  </si>
  <si>
    <r>
      <t>研究キーワード（和文／課題名に含まれていない語句）を</t>
    </r>
    <r>
      <rPr>
        <u/>
        <sz val="11"/>
        <color rgb="FF0070C0"/>
        <rFont val="Meiryo UI"/>
        <family val="3"/>
        <charset val="128"/>
      </rPr>
      <t>必ず5つ</t>
    </r>
    <r>
      <rPr>
        <sz val="11"/>
        <color rgb="FF0070C0"/>
        <rFont val="Meiryo UI"/>
        <family val="3"/>
        <charset val="128"/>
      </rPr>
      <t>記入してください。</t>
    </r>
    <rPh sb="0" eb="2">
      <t>ケンキュウ</t>
    </rPh>
    <rPh sb="8" eb="10">
      <t>ワブン</t>
    </rPh>
    <rPh sb="11" eb="14">
      <t>カダイメイ</t>
    </rPh>
    <rPh sb="15" eb="16">
      <t>フク</t>
    </rPh>
    <rPh sb="22" eb="24">
      <t>ゴク</t>
    </rPh>
    <rPh sb="26" eb="27">
      <t>カナラ</t>
    </rPh>
    <rPh sb="30" eb="32">
      <t>キニュウ</t>
    </rPh>
    <phoneticPr fontId="1"/>
  </si>
  <si>
    <t>（2）間接経費</t>
    <rPh sb="3" eb="5">
      <t>カンセツ</t>
    </rPh>
    <rPh sb="5" eb="7">
      <t>ケイヒ</t>
    </rPh>
    <phoneticPr fontId="1"/>
  </si>
  <si>
    <t>（3）各年度経費内訳（金額・主な積算内容）</t>
    <rPh sb="3" eb="8">
      <t>カクネンドケイヒ</t>
    </rPh>
    <rPh sb="8" eb="10">
      <t>ウチワケ</t>
    </rPh>
    <rPh sb="11" eb="13">
      <t>キンガク</t>
    </rPh>
    <rPh sb="14" eb="15">
      <t>オモ</t>
    </rPh>
    <rPh sb="16" eb="18">
      <t>セキサン</t>
    </rPh>
    <rPh sb="18" eb="20">
      <t>ナイヨウ</t>
    </rPh>
    <phoneticPr fontId="1"/>
  </si>
  <si>
    <t>（2）各年度別経費</t>
    <phoneticPr fontId="1"/>
  </si>
  <si>
    <t>（3）に入力してください。（1）及び（2）には自動で転記されます。</t>
    <rPh sb="4" eb="6">
      <t>ニュウリョク</t>
    </rPh>
    <rPh sb="16" eb="17">
      <t>オヨ</t>
    </rPh>
    <rPh sb="23" eb="25">
      <t>ジドウ</t>
    </rPh>
    <rPh sb="26" eb="28">
      <t>テンキ</t>
    </rPh>
    <phoneticPr fontId="1"/>
  </si>
  <si>
    <t>（*）外注費：研究代表機関又は研究分担機関が行うべき本質的な業務は不可。なお、原則、研究機関ごとの直接経費の１/２までとする。</t>
    <phoneticPr fontId="1"/>
  </si>
  <si>
    <t>（*）外注費：研究代表機関又は研究分担機関が行うべき本質的な業務は不可。なお、原則、各サブテーマにおける研究機関ごとに、直接経費の１/２までとする。</t>
    <phoneticPr fontId="1"/>
  </si>
  <si>
    <t>次世代事業用</t>
    <rPh sb="0" eb="3">
      <t>ジセダイ</t>
    </rPh>
    <rPh sb="3" eb="5">
      <t>ジギョウ</t>
    </rPh>
    <rPh sb="5" eb="6">
      <t>ヨウ</t>
    </rPh>
    <phoneticPr fontId="1"/>
  </si>
  <si>
    <t>※重点課題「主」から自動で選択されます。</t>
    <rPh sb="0" eb="3">
      <t>ジュウテンカダイ</t>
    </rPh>
    <rPh sb="4" eb="5">
      <t>シュ</t>
    </rPh>
    <rPh sb="10" eb="12">
      <t>ジドウ</t>
    </rPh>
    <rPh sb="11" eb="13">
      <t>センタク</t>
    </rPh>
    <phoneticPr fontId="1"/>
  </si>
  <si>
    <t>⑨</t>
  </si>
  <si>
    <t>⑩</t>
  </si>
  <si>
    <t>⑪</t>
  </si>
  <si>
    <t>⑭</t>
  </si>
  <si>
    <t>⑬</t>
  </si>
  <si>
    <t>⑮</t>
  </si>
  <si>
    <t>e-Radの課題番号</t>
    <rPh sb="6" eb="10">
      <t>カダイバンゴウ</t>
    </rPh>
    <phoneticPr fontId="1"/>
  </si>
  <si>
    <t>※重点課題「主」から自動で選択されます。</t>
    <rPh sb="1" eb="5">
      <t>ジュウテンカダイ</t>
    </rPh>
    <rPh sb="6" eb="7">
      <t>シュ</t>
    </rPh>
    <rPh sb="10" eb="12">
      <t>ジドウ</t>
    </rPh>
    <rPh sb="13" eb="15">
      <t>センタク</t>
    </rPh>
    <phoneticPr fontId="1"/>
  </si>
  <si>
    <r>
      <rPr>
        <b/>
        <sz val="11"/>
        <color theme="1"/>
        <rFont val="ＭＳ Ｐ明朝"/>
        <family val="1"/>
        <charset val="128"/>
      </rPr>
      <t>補助金交付額</t>
    </r>
    <r>
      <rPr>
        <b/>
        <sz val="10.5"/>
        <color theme="1"/>
        <rFont val="ＭＳ Ｐ明朝"/>
        <family val="1"/>
        <charset val="128"/>
      </rPr>
      <t xml:space="preserve">
（補助率1/2）</t>
    </r>
    <rPh sb="0" eb="3">
      <t>ホジョキン</t>
    </rPh>
    <rPh sb="3" eb="5">
      <t>コウフ</t>
    </rPh>
    <rPh sb="5" eb="6">
      <t>ガク</t>
    </rPh>
    <rPh sb="8" eb="11">
      <t>ホジョリツ</t>
    </rPh>
    <phoneticPr fontId="1"/>
  </si>
  <si>
    <t>（3）寄付金その他収入額</t>
    <rPh sb="8" eb="9">
      <t>タ</t>
    </rPh>
    <phoneticPr fontId="1"/>
  </si>
  <si>
    <t>（3）寄付金その他収入額</t>
    <rPh sb="3" eb="6">
      <t>キフキン</t>
    </rPh>
    <rPh sb="8" eb="9">
      <t>タ</t>
    </rPh>
    <rPh sb="9" eb="11">
      <t>シュウニュウ</t>
    </rPh>
    <rPh sb="11" eb="12">
      <t>ガク</t>
    </rPh>
    <phoneticPr fontId="1"/>
  </si>
  <si>
    <r>
      <t xml:space="preserve">補助対象経費合計
</t>
    </r>
    <r>
      <rPr>
        <b/>
        <sz val="10"/>
        <color theme="1"/>
        <rFont val="ＭＳ Ｐ明朝"/>
        <family val="1"/>
        <charset val="128"/>
      </rPr>
      <t>（(1)＋(2)－(3)）</t>
    </r>
    <rPh sb="0" eb="6">
      <t>ホジョタイショウケイヒ</t>
    </rPh>
    <rPh sb="6" eb="8">
      <t>ゴウケイ</t>
    </rPh>
    <phoneticPr fontId="1"/>
  </si>
  <si>
    <t>環境問題対応型（一般課題・ミディアムファンディング枠・技術実証型）、革新型研究開発（若手枠A・若手枠B）用</t>
    <rPh sb="0" eb="6">
      <t>カンキョウモンダイタイオウ</t>
    </rPh>
    <rPh sb="6" eb="7">
      <t>ガタ</t>
    </rPh>
    <rPh sb="8" eb="12">
      <t>イッパンカダイ</t>
    </rPh>
    <rPh sb="25" eb="26">
      <t>ワク</t>
    </rPh>
    <rPh sb="27" eb="32">
      <t>ギジュツジッショウガタ</t>
    </rPh>
    <rPh sb="34" eb="36">
      <t>カクシン</t>
    </rPh>
    <rPh sb="36" eb="37">
      <t>ガタ</t>
    </rPh>
    <rPh sb="37" eb="41">
      <t>ケンキュウカイハツ</t>
    </rPh>
    <rPh sb="42" eb="45">
      <t>ワカテワク</t>
    </rPh>
    <rPh sb="47" eb="49">
      <t>ワカテ</t>
    </rPh>
    <rPh sb="49" eb="50">
      <t>ワク</t>
    </rPh>
    <rPh sb="52" eb="53">
      <t>ヨウ</t>
    </rPh>
    <phoneticPr fontId="1"/>
  </si>
  <si>
    <r>
      <t xml:space="preserve">サブテーマ7合計
</t>
    </r>
    <r>
      <rPr>
        <b/>
        <sz val="10"/>
        <color theme="1"/>
        <rFont val="ＭＳ Ｐ明朝"/>
        <family val="1"/>
        <charset val="128"/>
      </rPr>
      <t>（直接経費＋間接経費）</t>
    </r>
    <rPh sb="6" eb="8">
      <t>ゴウケイ</t>
    </rPh>
    <rPh sb="10" eb="14">
      <t>チョクセツケイヒ</t>
    </rPh>
    <rPh sb="15" eb="19">
      <t>カンセツケイヒ</t>
    </rPh>
    <phoneticPr fontId="1"/>
  </si>
  <si>
    <r>
      <t xml:space="preserve">サブテーマ6合計
</t>
    </r>
    <r>
      <rPr>
        <b/>
        <sz val="10"/>
        <color theme="1"/>
        <rFont val="ＭＳ Ｐ明朝"/>
        <family val="1"/>
        <charset val="128"/>
      </rPr>
      <t>（直接経費＋間接経費）</t>
    </r>
    <rPh sb="6" eb="8">
      <t>ゴウケイ</t>
    </rPh>
    <rPh sb="10" eb="14">
      <t>チョクセツケイヒ</t>
    </rPh>
    <rPh sb="15" eb="19">
      <t>カンセツケイヒ</t>
    </rPh>
    <phoneticPr fontId="1"/>
  </si>
  <si>
    <t>入力不要です。【問・革】ST1～【問・革】ST7シートを自動で転記します。</t>
    <phoneticPr fontId="1"/>
  </si>
  <si>
    <t>行政ニーズ</t>
    <rPh sb="0" eb="2">
      <t>ギョウセイ</t>
    </rPh>
    <phoneticPr fontId="1"/>
  </si>
  <si>
    <t>正副</t>
    <rPh sb="0" eb="2">
      <t>セイフク</t>
    </rPh>
    <phoneticPr fontId="1"/>
  </si>
  <si>
    <t>未選択</t>
    <rPh sb="0" eb="3">
      <t>ミセンタク</t>
    </rPh>
    <phoneticPr fontId="1"/>
  </si>
  <si>
    <t>　</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</si>
  <si>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</si>
  <si>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</si>
  <si>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</si>
  <si>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</si>
  <si>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</si>
  <si>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</si>
  <si>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</si>
  <si>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</si>
  <si>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</si>
  <si>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</si>
  <si>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</si>
  <si>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</si>
  <si>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</si>
  <si>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</si>
  <si>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</si>
  <si>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</si>
  <si>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AD会合資料</t>
    <rPh sb="2" eb="6">
      <t>カイゴウシリョウ</t>
    </rPh>
    <phoneticPr fontId="1"/>
  </si>
  <si>
    <t>他</t>
    <rPh sb="0" eb="1">
      <t>タ</t>
    </rPh>
    <phoneticPr fontId="1"/>
  </si>
  <si>
    <t>【共通】課題情報（令和9年度新規課題公募）</t>
    <rPh sb="1" eb="3">
      <t>キョウツウ</t>
    </rPh>
    <rPh sb="4" eb="8">
      <t>カダイジョウホウ</t>
    </rPh>
    <phoneticPr fontId="1"/>
  </si>
  <si>
    <t>小計</t>
    <rPh sb="0" eb="2">
      <t>ショウケイ</t>
    </rPh>
    <phoneticPr fontId="1"/>
  </si>
  <si>
    <t>（1-1）持続可能な社会に向けた行動変容に関するメカニズム解析</t>
  </si>
  <si>
    <t>（1-2）里海づくりに資する沿岸域の環境適性評価手法の開発</t>
  </si>
  <si>
    <t>（1-3）良好な環境づくりの取組効果を評価する手法の開発に関する研究</t>
  </si>
  <si>
    <t>（1-4）閉鎖性海域（有明海・八代海等）における気候変動や社会経済情勢変化による海域環境・生態系への影響評価</t>
  </si>
  <si>
    <t>（1-5）地域活性化（利用）施策に関する国立公園制度への新たなアプローチ手法の開発に関する研究</t>
  </si>
  <si>
    <t>（1-6）環境保全につながる経済活動を行うことと企業価値との相関に関する実証研究</t>
  </si>
  <si>
    <t>（1-7）ネイチャーポジティブ経営の実現に資するライフサイクル影響評価手法の構築に関する研究</t>
  </si>
  <si>
    <t>（1-8）企業と地域のネット・ゼロ、循環経済、ネイチャーポジティブへの移行評価モデルの開発</t>
  </si>
  <si>
    <t>（1-10）帰還困難区域の区域解除を見据えた持続的土地利用の評価</t>
  </si>
  <si>
    <t>（1-11）大規模災害時に発生する大量の災害廃棄物を効率化・省人化して処理する仕組みの構築</t>
  </si>
  <si>
    <t>（1-12）底質MicPの動態モデルの構築</t>
  </si>
  <si>
    <t>（2-1）気候変動緩和策における1.5℃目標達成のためのCDRの導入分析モデルの開発</t>
  </si>
  <si>
    <t>（2-4）地域間、適応策間での比較可能性を考慮した気候変動影響及び適応策に関する研究</t>
  </si>
  <si>
    <t>（2-5）水循環に係る気候変動適応効果及び生物多様性保全等のシナジー効果の定量評価手法の開発</t>
  </si>
  <si>
    <t>（2-6）超小型衛星による温室効果ガス排出源観測・解析技術の開発</t>
  </si>
  <si>
    <t>（3-1）資源循環施策によるGHG削減効果の定量評価研究</t>
  </si>
  <si>
    <t>（3-2）廃棄物由来 CO2 の活用技術の研究開発</t>
  </si>
  <si>
    <t>（3-4）紙おむつの再生利用に資する研究</t>
  </si>
  <si>
    <t>（3-5）循環経済への移行に伴う効果の定量的把握に関する研究</t>
  </si>
  <si>
    <t>（3-6）POPs含有廃棄物の適正処理に資する分解処理方法等の検討</t>
  </si>
  <si>
    <t>（4-1）島嶼における希少種保全のための貝食性外来プラナリア類等の防除手法の社会実装に向けた技術開発</t>
  </si>
  <si>
    <t>（4-2）適切な管理に向けた科学的かつ効果的な第二種特定鳥獣のモニタリング及び捕獲手法の開発について</t>
  </si>
  <si>
    <t>（4-3）国際協力による保全が必要な渡り鳥の飛翔経路や利用環境等の生態解明に関する研究</t>
  </si>
  <si>
    <t>（4-5）自然関連財務情報開示に対応する生物多様性の変化量の迅速かつ精緻な評価手法開発に関する研究</t>
  </si>
  <si>
    <t>（4-6）希少野生動植物の取引規制の保全効果等に関する科学的評価</t>
  </si>
  <si>
    <t>（4-7）侵略的外来種の侵入リスク評価、被害予測、効果的・効率的な防除手法等の開発</t>
  </si>
  <si>
    <t>（4-8）日本に生息する野生生物の絶滅のおそれの評価基準に関する調査研究</t>
  </si>
  <si>
    <t>（4-9）生物多様性情報学を基礎とした全国的なネイチャーポジティブ統合指標及びデータ解析基盤の開発</t>
  </si>
  <si>
    <t>（4-10）世界自然遺産西表島の照葉樹林深部や急傾斜地等における効率的なノヤギ防除手法の開発</t>
  </si>
  <si>
    <t>（4-11）普通種を含む野生生物を指標とした生態系の健全性の向上に関する研究</t>
  </si>
  <si>
    <t>（4-12）衛星リモートセンシング技術を活用した現存植生図の時点統一化及び衛星植生図の差分更新アルゴリズム構築</t>
  </si>
  <si>
    <t>（4-13）北海道東部・根釧地域における自然草原の生物多様性及び地域産業の持続可能性に関する研究</t>
  </si>
  <si>
    <t>（4-14）情報処理技術を活用した登山道荒廃対策に係る実用的なモニタリング技術開発</t>
  </si>
  <si>
    <t>（4-15）小笠原諸島の遺産価値の再評価のための島弧・大陸形成過程に関する実証的研究</t>
  </si>
  <si>
    <t>（4-16）全国の半自然草原における生物多様性保全と気候変動対策の両立に向けた研究</t>
  </si>
  <si>
    <t>（5-1）ヒューマンバイオモニタリング（HBM）の高効率化に向けた生体試料の分析およびばく露解析方法の開発</t>
  </si>
  <si>
    <t>（5-3）化学物質による健康影響に係る地域診断支援手法の開発</t>
  </si>
  <si>
    <t>（5-4）生活環境における化学物質ばく露によるアレルギー増悪等に係る免疫影響評価</t>
  </si>
  <si>
    <t>（5-5）バイオアッセイを用いた環境中における化学物質による水生生物への影響の実態把握からその原因物質の特定までの包括的研究</t>
  </si>
  <si>
    <t>（5-6）水域における化学物質負荷の分布と生態系応答の統合評価による管理手法の開発</t>
  </si>
  <si>
    <t>（5-7）農薬の生態リスク低減を実現する統合指標の開発</t>
  </si>
  <si>
    <t>（5-8）適切な花粉飛散情報発信のための研究開発</t>
  </si>
  <si>
    <t>（5-9）有害大気汚染物質に関する環境目標値設定及び排出削減対策に係る費用便益分析手法開発</t>
  </si>
  <si>
    <t>（5-11）大気汚染物質濃度の高度別観測及び短期的な予測精度の向上</t>
  </si>
  <si>
    <t>（5-12）悪臭防止に資する嗅覚測定法の改善に向けた研究・技術開発</t>
  </si>
  <si>
    <t>（5-13）より実環境に即した的確な土壌環境評価分析手法の検討</t>
  </si>
  <si>
    <t>（5-14）良好な環境の創出のための土壌の公益的機能に係る評価指標及び評価手法の開発</t>
  </si>
  <si>
    <t>（5-15）水道要検討項目及び水環境要調査項目に該当するPFAS等に関するリスク評価に資する有害性研究</t>
  </si>
  <si>
    <t>（5-18）スクリーニング分析法等の活用による、効率的かつ持続可能な新たな水環境監視体系の構築</t>
  </si>
  <si>
    <t>（5-19）水源から蛇口の水まで、農薬類の一体的なリスク管理</t>
  </si>
  <si>
    <t>　</t>
  </si>
  <si>
    <t>-</t>
    <phoneticPr fontId="1"/>
  </si>
  <si>
    <r>
      <t>（1）直接経費計
　　</t>
    </r>
    <r>
      <rPr>
        <b/>
        <sz val="10"/>
        <color theme="1"/>
        <rFont val="ＭＳ Ｐ明朝"/>
        <family val="1"/>
        <charset val="128"/>
      </rPr>
      <t>（①～④合計）</t>
    </r>
    <phoneticPr fontId="1"/>
  </si>
  <si>
    <t>英文校閲費</t>
    <rPh sb="0" eb="4">
      <t>エイブンコウエツ</t>
    </rPh>
    <rPh sb="4" eb="5">
      <t>ヒ</t>
    </rPh>
    <phoneticPr fontId="1"/>
  </si>
  <si>
    <t>KO会合資料</t>
    <rPh sb="2" eb="6">
      <t>カイゴウシリョウ</t>
    </rPh>
    <phoneticPr fontId="1"/>
  </si>
  <si>
    <t>AD会合会議室使用料</t>
    <rPh sb="2" eb="4">
      <t>カイゴウ</t>
    </rPh>
    <rPh sb="4" eb="7">
      <t>カイギシツ</t>
    </rPh>
    <rPh sb="7" eb="10">
      <t>シヨウリョウ</t>
    </rPh>
    <phoneticPr fontId="1"/>
  </si>
  <si>
    <t>KO会合会議室使用料</t>
    <rPh sb="2" eb="4">
      <t>カイゴウ</t>
    </rPh>
    <phoneticPr fontId="1"/>
  </si>
  <si>
    <t>AD会合会議室使用料</t>
    <rPh sb="2" eb="4">
      <t>カイゴウ</t>
    </rPh>
    <phoneticPr fontId="1"/>
  </si>
  <si>
    <t>試料輸送料</t>
    <rPh sb="0" eb="2">
      <t>シリョウ</t>
    </rPh>
    <rPh sb="2" eb="5">
      <t>ユソウリョウ</t>
    </rPh>
    <phoneticPr fontId="1"/>
  </si>
  <si>
    <t>機器輸送料</t>
    <rPh sb="0" eb="5">
      <t>キキユソウリョウ</t>
    </rPh>
    <phoneticPr fontId="1"/>
  </si>
  <si>
    <t>打ち合わせ会議室使用料</t>
    <rPh sb="0" eb="1">
      <t>ウ</t>
    </rPh>
    <rPh sb="2" eb="3">
      <t>ア</t>
    </rPh>
    <rPh sb="5" eb="8">
      <t>カイギシツ</t>
    </rPh>
    <rPh sb="8" eb="11">
      <t>シヨウリョウ</t>
    </rPh>
    <phoneticPr fontId="1"/>
  </si>
  <si>
    <t>データ解析</t>
    <rPh sb="3" eb="5">
      <t>カイセキ</t>
    </rPh>
    <phoneticPr fontId="1"/>
  </si>
  <si>
    <t>論文投稿費（500千円×2)</t>
    <rPh sb="0" eb="4">
      <t>ロンブントウコウ</t>
    </rPh>
    <rPh sb="4" eb="5">
      <t>ヒ</t>
    </rPh>
    <rPh sb="9" eb="11">
      <t>センエン</t>
    </rPh>
    <phoneticPr fontId="1"/>
  </si>
  <si>
    <t>解析ソフトウェア年間ライセンス</t>
  </si>
  <si>
    <t>解析用PC</t>
    <rPh sb="0" eb="3">
      <t>カイセキヨウ</t>
    </rPh>
    <phoneticPr fontId="1"/>
  </si>
  <si>
    <t>解析用試薬</t>
    <rPh sb="0" eb="2">
      <t>カイセキ</t>
    </rPh>
    <rPh sb="2" eb="3">
      <t>ヨウ</t>
    </rPh>
    <rPh sb="3" eb="5">
      <t>シヤク</t>
    </rPh>
    <phoneticPr fontId="1"/>
  </si>
  <si>
    <t>培養用試薬</t>
    <rPh sb="0" eb="2">
      <t>バイヨウ</t>
    </rPh>
    <rPh sb="2" eb="3">
      <t>ヨウ</t>
    </rPh>
    <rPh sb="3" eb="5">
      <t>シヤク</t>
    </rPh>
    <phoneticPr fontId="1"/>
  </si>
  <si>
    <t>オリゴDNA作成</t>
    <rPh sb="6" eb="8">
      <t>サクセイ</t>
    </rPh>
    <phoneticPr fontId="1"/>
  </si>
  <si>
    <t>博士研究員1名</t>
    <rPh sb="0" eb="5">
      <t>ハカセケンキュウイン</t>
    </rPh>
    <rPh sb="6" eb="7">
      <t>メイ</t>
    </rPh>
    <phoneticPr fontId="1"/>
  </si>
  <si>
    <t>派遣社員1名</t>
    <rPh sb="0" eb="4">
      <t>ハケンシャイン</t>
    </rPh>
    <rPh sb="5" eb="6">
      <t>メイ</t>
    </rPh>
    <phoneticPr fontId="1"/>
  </si>
  <si>
    <t>事務支援員1名</t>
    <rPh sb="0" eb="5">
      <t>ジムシエンイン</t>
    </rPh>
    <rPh sb="6" eb="7">
      <t>メイ</t>
    </rPh>
    <phoneticPr fontId="1"/>
  </si>
  <si>
    <t>アドバイザー3名</t>
    <rPh sb="7" eb="8">
      <t>メイ</t>
    </rPh>
    <phoneticPr fontId="1"/>
  </si>
  <si>
    <t>国内学会2名</t>
    <rPh sb="0" eb="4">
      <t>コクナイガッカイ</t>
    </rPh>
    <rPh sb="5" eb="6">
      <t>メイ</t>
    </rPh>
    <phoneticPr fontId="1"/>
  </si>
  <si>
    <t>KO会合3名</t>
    <rPh sb="2" eb="4">
      <t>カイゴウ</t>
    </rPh>
    <rPh sb="5" eb="6">
      <t>メイ</t>
    </rPh>
    <phoneticPr fontId="1"/>
  </si>
  <si>
    <t>AD会合3名</t>
    <rPh sb="2" eb="4">
      <t>カイゴウ</t>
    </rPh>
    <rPh sb="5" eb="6">
      <t>メイ</t>
    </rPh>
    <phoneticPr fontId="1"/>
  </si>
  <si>
    <t>海外調査費1名</t>
    <rPh sb="0" eb="2">
      <t>カイガイ</t>
    </rPh>
    <rPh sb="2" eb="5">
      <t>チョウサヒ</t>
    </rPh>
    <rPh sb="6" eb="7">
      <t>メイ</t>
    </rPh>
    <phoneticPr fontId="1"/>
  </si>
  <si>
    <t>国際学会1名</t>
    <rPh sb="0" eb="2">
      <t>コクサイ</t>
    </rPh>
    <rPh sb="2" eb="4">
      <t>ガッカイ</t>
    </rPh>
    <rPh sb="5" eb="6">
      <t>メイ</t>
    </rPh>
    <phoneticPr fontId="1"/>
  </si>
  <si>
    <t>学会参加費（国際学会50千円×1名、国内学会10千円×2名）</t>
    <rPh sb="0" eb="2">
      <t>ガッカイ</t>
    </rPh>
    <rPh sb="2" eb="5">
      <t>サンカヒ</t>
    </rPh>
    <rPh sb="6" eb="8">
      <t>コクサイ</t>
    </rPh>
    <rPh sb="8" eb="10">
      <t>ガッカイ</t>
    </rPh>
    <rPh sb="12" eb="14">
      <t>センエン</t>
    </rPh>
    <rPh sb="16" eb="17">
      <t>メイ</t>
    </rPh>
    <rPh sb="18" eb="22">
      <t>コクナイガッカイ</t>
    </rPh>
    <rPh sb="24" eb="26">
      <t>センエン</t>
    </rPh>
    <rPh sb="28" eb="29">
      <t>メイ</t>
    </rPh>
    <phoneticPr fontId="1"/>
  </si>
  <si>
    <t>学会参加費（国内学会10千円×2名）</t>
    <rPh sb="0" eb="2">
      <t>ガッカイ</t>
    </rPh>
    <rPh sb="2" eb="5">
      <t>サンカヒ</t>
    </rPh>
    <rPh sb="6" eb="10">
      <t>コクナイガッカイ</t>
    </rPh>
    <rPh sb="12" eb="14">
      <t>センエン</t>
    </rPh>
    <rPh sb="16" eb="17">
      <t>メイ</t>
    </rPh>
    <phoneticPr fontId="1"/>
  </si>
  <si>
    <t>他（シンポジウム10千円×3名）</t>
    <rPh sb="0" eb="1">
      <t>タ</t>
    </rPh>
    <phoneticPr fontId="1"/>
  </si>
  <si>
    <t>他（打ち合わせ会議室使用料）</t>
    <rPh sb="0" eb="1">
      <t>タ</t>
    </rPh>
    <rPh sb="2" eb="3">
      <t>ウ</t>
    </rPh>
    <rPh sb="4" eb="5">
      <t>ア</t>
    </rPh>
    <rPh sb="7" eb="10">
      <t>カイギシツ</t>
    </rPh>
    <rPh sb="10" eb="13">
      <t>シヨウリョウタ</t>
    </rPh>
    <phoneticPr fontId="1"/>
  </si>
  <si>
    <t>（原則、直接経費の30％）</t>
    <phoneticPr fontId="1"/>
  </si>
  <si>
    <t>他（学生アルバイト20千円×12ヵ月）</t>
    <rPh sb="0" eb="1">
      <t>タ</t>
    </rPh>
    <rPh sb="2" eb="4">
      <t>ガクセイ</t>
    </rPh>
    <rPh sb="11" eb="12">
      <t>チ</t>
    </rPh>
    <rPh sb="12" eb="13">
      <t>エン</t>
    </rPh>
    <rPh sb="17" eb="18">
      <t>ゲツ</t>
    </rPh>
    <phoneticPr fontId="1"/>
  </si>
  <si>
    <r>
      <t xml:space="preserve">補助対象経費
</t>
    </r>
    <r>
      <rPr>
        <sz val="11"/>
        <color theme="1"/>
        <rFont val="ＭＳ Ｐ明朝"/>
        <family val="1"/>
        <charset val="128"/>
      </rPr>
      <t>（直接経費＋間接経費－
寄付金その他の収入額）</t>
    </r>
    <rPh sb="0" eb="2">
      <t>ホジョ</t>
    </rPh>
    <rPh sb="2" eb="4">
      <t>タイショウ</t>
    </rPh>
    <rPh sb="4" eb="6">
      <t>ケイヒ</t>
    </rPh>
    <rPh sb="8" eb="10">
      <t>チョクセツ</t>
    </rPh>
    <rPh sb="10" eb="12">
      <t>ケイヒ</t>
    </rPh>
    <rPh sb="13" eb="15">
      <t>カンセツ</t>
    </rPh>
    <rPh sb="15" eb="17">
      <t>ケイヒ</t>
    </rPh>
    <rPh sb="19" eb="22">
      <t>キフキン</t>
    </rPh>
    <rPh sb="24" eb="25">
      <t>タ</t>
    </rPh>
    <rPh sb="26" eb="28">
      <t>シュウニュウ</t>
    </rPh>
    <rPh sb="28" eb="29">
      <t>ガク</t>
    </rPh>
    <phoneticPr fontId="1"/>
  </si>
  <si>
    <t>サーマルサイクラー</t>
    <phoneticPr fontId="1"/>
  </si>
  <si>
    <t>低温フリーザー</t>
    <rPh sb="0" eb="2">
      <t>テイオン</t>
    </rPh>
    <phoneticPr fontId="1"/>
  </si>
  <si>
    <t>分光光度計</t>
    <rPh sb="0" eb="5">
      <t>ブンコウコウドケイ</t>
    </rPh>
    <phoneticPr fontId="1"/>
  </si>
  <si>
    <t>解析用キット</t>
    <rPh sb="0" eb="3">
      <t>カイセキヨウ</t>
    </rPh>
    <phoneticPr fontId="1"/>
  </si>
  <si>
    <t>他(ガラス器具、フィルター等)</t>
    <rPh sb="0" eb="1">
      <t>タ</t>
    </rPh>
    <rPh sb="5" eb="7">
      <t>キグ</t>
    </rPh>
    <rPh sb="13" eb="14">
      <t>トウ</t>
    </rPh>
    <phoneticPr fontId="1"/>
  </si>
  <si>
    <t>講演謝金1名</t>
    <rPh sb="0" eb="2">
      <t>コウエン</t>
    </rPh>
    <rPh sb="2" eb="4">
      <t>シャキン</t>
    </rPh>
    <rPh sb="5" eb="6">
      <t>メイ</t>
    </rPh>
    <phoneticPr fontId="1"/>
  </si>
  <si>
    <t>恒温室光熱費</t>
    <rPh sb="0" eb="3">
      <t>コウオンシツ</t>
    </rPh>
    <rPh sb="3" eb="6">
      <t>コウネツヒ</t>
    </rPh>
    <phoneticPr fontId="1"/>
  </si>
  <si>
    <t>恒温室100千円×8か月</t>
    <rPh sb="0" eb="3">
      <t>コウオンシツ</t>
    </rPh>
    <rPh sb="6" eb="8">
      <t>センエン</t>
    </rPh>
    <rPh sb="11" eb="12">
      <t>ゲツ</t>
    </rPh>
    <phoneticPr fontId="1"/>
  </si>
  <si>
    <t>（原則、直接経費の30％）</t>
  </si>
  <si>
    <r>
      <t>◆「27」から始まる</t>
    </r>
    <r>
      <rPr>
        <b/>
        <sz val="11"/>
        <color rgb="FF0070C0"/>
        <rFont val="Meiryo UI"/>
        <family val="3"/>
        <charset val="128"/>
      </rPr>
      <t>e-Radの課題番号（8桁）</t>
    </r>
    <r>
      <rPr>
        <sz val="11"/>
        <color rgb="FF0070C0"/>
        <rFont val="Meiryo UI"/>
        <family val="3"/>
        <charset val="128"/>
      </rPr>
      <t>を入力してください。</t>
    </r>
    <rPh sb="7" eb="8">
      <t>ハジ</t>
    </rPh>
    <rPh sb="16" eb="20">
      <t>カダイバンゴウ</t>
    </rPh>
    <rPh sb="22" eb="23">
      <t>ケタ</t>
    </rPh>
    <rPh sb="25" eb="27">
      <t>ニュウリョク</t>
    </rPh>
    <phoneticPr fontId="1"/>
  </si>
  <si>
    <r>
      <t>公募要領別添資料1 p.●～●を参照の上、</t>
    </r>
    <r>
      <rPr>
        <u/>
        <sz val="11"/>
        <color rgb="FF0070C0"/>
        <rFont val="Meiryo UI"/>
        <family val="3"/>
        <charset val="128"/>
      </rPr>
      <t>本申請において選択した重点課題（主、副）</t>
    </r>
    <r>
      <rPr>
        <sz val="11"/>
        <color rgb="FF0070C0"/>
        <rFont val="Meiryo UI"/>
        <family val="3"/>
        <charset val="128"/>
      </rPr>
      <t xml:space="preserve">に対応した行政要請研究テーマ（行政ニーズ）に該当する場合は、それを選択してください。
</t>
    </r>
    <r>
      <rPr>
        <b/>
        <sz val="11"/>
        <color rgb="FF0070C0"/>
        <rFont val="Meiryo UI"/>
        <family val="3"/>
        <charset val="128"/>
      </rPr>
      <t>該当のない場合は、選択の必要はありません。</t>
    </r>
    <rPh sb="93" eb="95">
      <t>センタク</t>
    </rPh>
    <rPh sb="96" eb="98">
      <t>ヒツヨウ</t>
    </rPh>
    <phoneticPr fontId="1"/>
  </si>
  <si>
    <t>3年間課題です</t>
    <rPh sb="1" eb="5">
      <t>ネンカンカダイ</t>
    </rPh>
    <phoneticPr fontId="1"/>
  </si>
  <si>
    <t/>
  </si>
  <si>
    <t>間接経費率：30%</t>
    <rPh sb="0" eb="5">
      <t>カンセツケイヒリツ</t>
    </rPh>
    <phoneticPr fontId="1"/>
  </si>
  <si>
    <t>　　（原則、直接経費の30％）</t>
    <phoneticPr fontId="1"/>
  </si>
  <si>
    <t>（5-17）PFASに特徴的な物理化学的性質に着目した、コスト・エネルギー面で効果的・効率的な除去技術・分解処理技術の開発</t>
    <phoneticPr fontId="1"/>
  </si>
  <si>
    <t>サブテーマ2</t>
    <phoneticPr fontId="1"/>
  </si>
  <si>
    <t>サブテーマ3</t>
    <phoneticPr fontId="1"/>
  </si>
  <si>
    <t>サブテーマ4</t>
    <phoneticPr fontId="1"/>
  </si>
  <si>
    <t>サブテーマ5</t>
    <phoneticPr fontId="1"/>
  </si>
  <si>
    <t>サブテーマ6</t>
    <phoneticPr fontId="1"/>
  </si>
  <si>
    <t>サブテーマ7</t>
    <phoneticPr fontId="1"/>
  </si>
  <si>
    <t>XXXXXXXXXXXXXX</t>
    <phoneticPr fontId="1"/>
  </si>
  <si>
    <t>○○大学、■■大学</t>
    <rPh sb="2" eb="4">
      <t>ダイガク</t>
    </rPh>
    <rPh sb="7" eb="9">
      <t>ダイガク</t>
    </rPh>
    <phoneticPr fontId="1"/>
  </si>
  <si>
    <t>調査補助謝金（△△大学）</t>
    <rPh sb="0" eb="4">
      <t>チョウサホジョ</t>
    </rPh>
    <rPh sb="4" eb="6">
      <t>シャキン</t>
    </rPh>
    <rPh sb="9" eb="11">
      <t>ダイガク</t>
    </rPh>
    <phoneticPr fontId="1"/>
  </si>
  <si>
    <t>（1-9）復興再生土の受容性向上に向けたリスクコミュニケーション及び放射線リテラシー教育に関する具体的手法の設計</t>
    <rPh sb="42" eb="44">
      <t>キョウイク</t>
    </rPh>
    <rPh sb="45" eb="46">
      <t>カン</t>
    </rPh>
    <rPh sb="48" eb="51">
      <t>グタイテキ</t>
    </rPh>
    <rPh sb="51" eb="53">
      <t>シュホウ</t>
    </rPh>
    <phoneticPr fontId="1"/>
  </si>
  <si>
    <t>（2-2）地域電源としての営農型太陽光発電の普及に向けた発電と農業の関連性に関する研究</t>
    <rPh sb="5" eb="9">
      <t>チイキデンゲン</t>
    </rPh>
    <rPh sb="22" eb="24">
      <t>フキュウ</t>
    </rPh>
    <rPh sb="25" eb="26">
      <t>ム</t>
    </rPh>
    <rPh sb="28" eb="30">
      <t>ハツデン</t>
    </rPh>
    <rPh sb="31" eb="33">
      <t>ノウギョウ</t>
    </rPh>
    <rPh sb="34" eb="37">
      <t>カンレンセイ</t>
    </rPh>
    <rPh sb="38" eb="39">
      <t>カン</t>
    </rPh>
    <rPh sb="41" eb="43">
      <t>ケンキュウ</t>
    </rPh>
    <phoneticPr fontId="1"/>
  </si>
  <si>
    <t>（2-3）地域特性を踏まえた熱中症死亡削減目標の地域別達成可能性及び必要対策量の評価</t>
    <phoneticPr fontId="1"/>
  </si>
  <si>
    <t>（2-7）超高分解能モデルを用いた短寿命気候強制因子に係る気候変動・大気汚染の評価</t>
    <phoneticPr fontId="1"/>
  </si>
  <si>
    <t>（4-4）サンゴの白化防止技術及び幼生供給技術の確立と社会実装手法検討研究</t>
    <phoneticPr fontId="1"/>
  </si>
  <si>
    <t>（5-2）NAMsを活用した魚類慢性毒性予測及び予測無影響濃度導出のための包括的評価手法の開発</t>
    <phoneticPr fontId="1"/>
  </si>
  <si>
    <t>（5-10）睡眠影響に関する騒音暴露量と妥当性のある客観的な心理・生理反応関係の把握</t>
    <phoneticPr fontId="1"/>
  </si>
  <si>
    <t>（5-16）PFASの簡易・迅速・廉価な分析技術の開発及び連続的なモニタリング技術の開発</t>
    <phoneticPr fontId="1"/>
  </si>
  <si>
    <t>（3-3）再生プラスチック・バイオプラスチックの活用促進に向けた環境特性の表示やコミュニケーション及び認証制度に関する研究</t>
    <phoneticPr fontId="1"/>
  </si>
  <si>
    <t>記載は任意</t>
    <rPh sb="0" eb="2">
      <t>キサイ</t>
    </rPh>
    <rPh sb="3" eb="5">
      <t>ニンイ</t>
    </rPh>
    <phoneticPr fontId="1"/>
  </si>
  <si>
    <t>※「他」の内訳の</t>
    <phoneticPr fontId="1"/>
  </si>
  <si>
    <t>（**）間接経費率が30%ではない場合の説明　（記入例）　●●大学：○%、●●機構：○%）：</t>
    <rPh sb="4" eb="6">
      <t>カンセツ</t>
    </rPh>
    <rPh sb="6" eb="8">
      <t>ケイヒ</t>
    </rPh>
    <rPh sb="8" eb="9">
      <t>リツ</t>
    </rPh>
    <rPh sb="17" eb="19">
      <t>バアイ</t>
    </rPh>
    <rPh sb="20" eb="22">
      <t>セツメイ</t>
    </rPh>
    <phoneticPr fontId="1"/>
  </si>
  <si>
    <r>
      <t xml:space="preserve">サブテーマ1合計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</si>
  <si>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サブテーマ3合計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</si>
  <si>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サブテーマ2合計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</si>
  <si>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サブテーマ4合計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</si>
  <si>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サブテーマ5合計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</si>
  <si>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サブテーマ6合計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</si>
  <si>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サブテーマ7合計
</t>
    </r>
    <r>
      <rPr>
        <b/>
        <sz val="8"/>
        <color theme="1"/>
        <rFont val="ＭＳ Ｐ明朝"/>
        <family val="1"/>
        <charset val="128"/>
      </rPr>
      <t>（直接経費＋間接経費）</t>
    </r>
    <rPh sb="6" eb="8">
      <t>ゴウケイ</t>
    </rPh>
    <rPh sb="10" eb="14">
      <t>チョクセツケイヒ</t>
    </rPh>
    <rPh sb="15" eb="19">
      <t>カンセツケイヒ</t>
    </rPh>
    <phoneticPr fontId="1"/>
  </si>
  <si>
    <r>
      <t xml:space="preserve">◆公募要領p.4 表2及び公募要領別添資料1 p.2～17を参照の上、【重点課題①】～【重点課題⑯】のうち、該当するものを選択してください。
</t>
    </r>
    <r>
      <rPr>
        <b/>
        <sz val="11"/>
        <color rgb="FF0070C0"/>
        <rFont val="Meiryo UI"/>
        <family val="3"/>
        <charset val="128"/>
      </rPr>
      <t>◆副の重点課題を選択しない場合は、「副：なし」としてください。</t>
    </r>
    <rPh sb="11" eb="12">
      <t>オヨ</t>
    </rPh>
    <rPh sb="13" eb="17">
      <t>コウボヨウリョウ</t>
    </rPh>
    <rPh sb="17" eb="21">
      <t>ベッテンシリョウ</t>
    </rPh>
    <rPh sb="30" eb="32">
      <t>サンショウ</t>
    </rPh>
    <rPh sb="33" eb="34">
      <t>ウエ</t>
    </rPh>
    <rPh sb="36" eb="40">
      <t>ジュウテンカダイ</t>
    </rPh>
    <rPh sb="44" eb="48">
      <t>ジュウテンカダイ</t>
    </rPh>
    <rPh sb="54" eb="56">
      <t>ガイトウ</t>
    </rPh>
    <rPh sb="61" eb="63">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</si>
</sst>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176" formatCode="yyyy&quot;年&quot;m&quot;月&quot;d&quot;日&quot;\ &quot;～&quot;"/>
    <numFmt numFmtId="177" formatCode="#,##0_ "/>
    <numFmt numFmtId="178" formatCode="yyyy&quot;年&quot;&quot;度&quot;"/>
    <numFmt numFmtId="179" formatCode="#,##0_);[Red]\(#,##0\)"/>
    <numFmt numFmtId="180" formatCode="yyyy&quot;年&quot;m&quot;月&quot;d&quot;日&quot;;@"/>
    <numFmt numFmtId="181" formatCode="&quot;　　（直接経費の&quot;0&quot;%）&quot;"/>
    <numFmt numFmtId="182" formatCode="&quot;（&quot;@&quot;）&quot;"/>
    <numFmt numFmtId="183" formatCode="&quot;【&quot;@&quot;】&quot;"/>
  </numFmts>
  <fonts count="42">
    <font>
      <sz val="11"/>
      <color theme="1"/>
      <name val="meiryo"/>
      <family val="2"/>
      <charset val="128"/>
    </font>
    <font>
      <sz val="6"/>
      <name val="meiryo"/>
      <family val="2"/>
      <charset val="128"/>
    </font>
    <font>
      <sz val="11"/>
      <color theme="1"/>
      <name val="ＭＳ Ｐ明朝"/>
      <family val="1"/>
      <charset val="128"/>
    </font>
    <font>
      <sz val="11"/>
      <color rgb="FF0070C0"/>
      <name val="Meiryo UI"/>
      <family val="3"/>
      <charset val="128"/>
    </font>
    <font>
      <sz val="10"/>
      <color theme="1"/>
      <name val="ＭＳ Ｐ明朝"/>
      <family val="1"/>
      <charset val="128"/>
    </font>
    <font>
      <b/>
      <sz val="11"/>
      <color theme="1"/>
      <name val="ＭＳ Ｐ明朝"/>
      <family val="1"/>
      <charset val="128"/>
    </font>
    <font>
      <b/>
      <sz val="11"/>
      <color theme="1"/>
      <name val="ＭＳ Ｐゴシック"/>
      <family val="3"/>
      <charset val="128"/>
    </font>
    <font>
      <b/>
      <sz val="10"/>
      <color theme="1"/>
      <name val="ＭＳ Ｐ明朝"/>
      <family val="1"/>
      <charset val="128"/>
    </font>
    <font>
      <sz val="11"/>
      <color theme="1"/>
      <name val="meiryo"/>
      <family val="2"/>
      <charset val="128"/>
    </font>
    <font>
      <b/>
      <sz val="11"/>
      <color rgb="FFFF0000"/>
      <name val="ＭＳ Ｐ明朝"/>
      <family val="1"/>
      <charset val="128"/>
    </font>
    <font>
      <b/>
      <sz val="11"/>
      <color rgb="FF0070C0"/>
      <name val="Meiryo UI"/>
      <family val="3"/>
      <charset val="128"/>
    </font>
    <font>
      <sz val="9"/>
      <color theme="1"/>
      <name val="ＭＳ Ｐ明朝"/>
      <family val="1"/>
      <charset val="128"/>
    </font>
    <font>
      <vertAlign val="superscript"/>
      <sz val="11"/>
      <color theme="1"/>
      <name val="ＭＳ Ｐ明朝"/>
      <family val="1"/>
      <charset val="128"/>
    </font>
    <font>
      <sz val="11"/>
      <color theme="0"/>
      <name val="ＭＳ Ｐ明朝"/>
      <family val="1"/>
      <charset val="128"/>
    </font>
    <font>
      <b/>
      <sz val="11"/>
      <color rgb="FF0070C0"/>
      <name val="ＭＳ Ｐ明朝"/>
      <family val="1"/>
      <charset val="128"/>
    </font>
    <font>
      <b/>
      <sz val="13"/>
      <name val="ＭＳ Ｐゴシック"/>
      <family val="3"/>
      <charset val="128"/>
    </font>
    <font>
      <sz val="11"/>
      <color indexed="8"/>
      <name val="ＭＳ Ｐゴシック"/>
      <family val="3"/>
      <charset val="128"/>
    </font>
    <font>
      <sz val="11"/>
      <color theme="1"/>
      <name val="Meiryo UI"/>
      <family val="3"/>
      <charset val="128"/>
    </font>
    <font>
      <u/>
      <sz val="11"/>
      <color rgb="FF0070C0"/>
      <name val="Meiryo UI"/>
      <family val="3"/>
      <charset val="128"/>
    </font>
    <font>
      <sz val="9"/>
      <color rgb="FF0070C0"/>
      <name val="Meiryo UI"/>
      <family val="3"/>
      <charset val="128"/>
    </font>
    <font>
      <b/>
      <sz val="12"/>
      <color rgb="FF0070C0"/>
      <name val="Meiryo UI"/>
      <family val="3"/>
      <charset val="128"/>
    </font>
    <font>
      <b/>
      <sz val="12"/>
      <color theme="1"/>
      <name val="ＭＳ Ｐゴシック"/>
      <family val="3"/>
      <charset val="128"/>
    </font>
    <font>
      <b/>
      <sz val="11"/>
      <color rgb="FFFF0000"/>
      <name val="Meiryo UI"/>
      <family val="3"/>
      <charset val="128"/>
    </font>
    <font>
      <b/>
      <sz val="10.5"/>
      <color theme="1"/>
      <name val="ＭＳ Ｐ明朝"/>
      <family val="1"/>
      <charset val="128"/>
    </font>
    <font>
      <sz val="12"/>
      <color theme="1"/>
      <name val="ＭＳ Ｐ明朝"/>
      <family val="1"/>
      <charset val="128"/>
    </font>
    <font>
      <b/>
      <sz val="12"/>
      <color theme="1"/>
      <name val="ＭＳ Ｐ明朝"/>
      <family val="1"/>
      <charset val="128"/>
    </font>
    <font>
      <b/>
      <sz val="14"/>
      <color theme="1"/>
      <name val="ＭＳ Ｐ明朝"/>
      <family val="1"/>
      <charset val="128"/>
    </font>
    <font>
      <b/>
      <sz val="12"/>
      <color theme="0"/>
      <name val="Meiryo UI"/>
      <family val="3"/>
      <charset val="128"/>
    </font>
    <font>
      <b/>
      <sz val="12"/>
      <name val="Meiryo UI"/>
      <family val="3"/>
      <charset val="128"/>
    </font>
    <font>
      <b/>
      <sz val="11"/>
      <name val="Meiryo UI"/>
      <family val="3"/>
      <charset val="128"/>
    </font>
    <font>
      <sz val="11"/>
      <color rgb="FFFF0000"/>
      <name val="ＭＳ Ｐ明朝"/>
      <family val="1"/>
      <charset val="128"/>
    </font>
    <font>
      <sz val="8"/>
      <name val="ＭＳ Ｐ明朝"/>
      <family val="1"/>
      <charset val="128"/>
    </font>
    <font>
      <sz val="10"/>
      <name val="ＭＳ Ｐ明朝"/>
      <family val="1"/>
      <charset val="128"/>
    </font>
    <font>
      <sz val="8"/>
      <color theme="1"/>
      <name val="ＭＳ Ｐ明朝"/>
      <family val="1"/>
      <charset val="128"/>
    </font>
    <font>
      <sz val="11"/>
      <name val="ＭＳ Ｐ明朝"/>
      <family val="1"/>
      <charset val="128"/>
    </font>
    <font>
      <b/>
      <sz val="9"/>
      <color rgb="FFFF0000"/>
      <name val="ＭＳ Ｐ明朝"/>
      <family val="1"/>
      <charset val="128"/>
    </font>
    <font>
      <sz val="11"/>
      <name val="meiryo"/>
      <family val="2"/>
      <charset val="128"/>
    </font>
    <font>
      <sz val="11"/>
      <name val="meiryo"/>
      <family val="3"/>
      <charset val="128"/>
    </font>
    <font>
      <b/>
      <sz val="8"/>
      <color rgb="FFFF0000"/>
      <name val="ＭＳ Ｐ明朝"/>
      <family val="1"/>
      <charset val="128"/>
    </font>
    <font>
      <b/>
      <sz val="10"/>
      <color rgb="FFFF0000"/>
      <name val="ＭＳ Ｐ明朝"/>
      <family val="1"/>
      <charset val="128"/>
    </font>
    <font>
      <sz val="11"/>
      <color rgb="FFFFFFFF"/>
      <name val="ＭＳ Ｐ明朝"/>
      <family val="1"/>
      <charset val="128"/>
    </font>
    <font>
      <b/>
      <sz val="8"/>
      <color theme="1"/>
      <name val="ＭＳ Ｐ明朝"/>
      <family val="1"/>
      <charset val="128"/>
    </font>
  </fonts>
  <fills count="9">
    <fill>
      <patternFill patternType="none"/>
    </fill>
    <fill>
      <patternFill patternType="gray125"/>
    </fill>
    <fill>
      <patternFill patternType="solid">
        <fgColor rgb="FFCCECFF"/>
        <bgColor indexed="64"/>
      </patternFill>
    </fill>
    <fill>
      <patternFill patternType="solid">
        <fgColor theme="0" tint="-0.14999847407452621"/>
        <bgColor indexed="64"/>
      </patternFill>
    </fill>
    <fill>
      <patternFill patternType="solid">
        <fgColor rgb="FFE7F3FF"/>
        <bgColor indexed="64"/>
      </patternFill>
    </fill>
    <fill>
      <patternFill patternType="solid">
        <fgColor rgb="FFFFFF99"/>
        <bgColor indexed="64"/>
      </patternFill>
    </fill>
    <fill>
      <patternFill patternType="solid">
        <fgColor rgb="FFC00000"/>
        <bgColor indexed="64"/>
      </patternFill>
    </fill>
    <fill>
      <patternFill patternType="solid">
        <fgColor rgb="FF0065B0"/>
        <bgColor indexed="64"/>
      </patternFill>
    </fill>
    <fill>
      <patternFill patternType="solid">
        <fgColor theme="9" tint="-0.249977111117893"/>
        <bgColor indexed="64"/>
      </patternFill>
    </fill>
  </fills>
  <borders count="2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bottom style="thin">
        <color auto="1"/>
      </bottom>
      <diagonal/>
    </border>
    <border>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thin">
        <color auto="1"/>
      </top>
      <bottom/>
      <diagonal/>
    </border>
    <border>
      <left/>
      <right/>
      <top style="thin">
        <color auto="1"/>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auto="1"/>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dotted">
        <color indexed="64"/>
      </top>
      <bottom style="thin">
        <color auto="1"/>
      </bottom>
      <diagonal/>
    </border>
    <border>
      <left/>
      <right style="dotted">
        <color indexed="64"/>
      </right>
      <top style="dotted">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top style="dotted">
        <color auto="1"/>
      </top>
      <bottom style="medium">
        <color indexed="64"/>
      </bottom>
      <diagonal/>
    </border>
    <border>
      <left/>
      <right/>
      <top style="dotted">
        <color auto="1"/>
      </top>
      <bottom style="medium">
        <color indexed="64"/>
      </bottom>
      <diagonal/>
    </border>
    <border>
      <left/>
      <right style="medium">
        <color indexed="64"/>
      </right>
      <top style="dotted">
        <color auto="1"/>
      </top>
      <bottom style="medium">
        <color indexed="64"/>
      </bottom>
      <diagonal/>
    </border>
    <border>
      <left style="medium">
        <color indexed="64"/>
      </left>
      <right style="thin">
        <color auto="1"/>
      </right>
      <top/>
      <bottom/>
      <diagonal/>
    </border>
    <border>
      <left style="thin">
        <color indexed="64"/>
      </left>
      <right/>
      <top style="dotted">
        <color indexed="64"/>
      </top>
      <bottom style="dotted">
        <color auto="1"/>
      </bottom>
      <diagonal/>
    </border>
    <border>
      <left/>
      <right/>
      <top style="dotted">
        <color indexed="64"/>
      </top>
      <bottom style="dotted">
        <color auto="1"/>
      </bottom>
      <diagonal/>
    </border>
    <border>
      <left/>
      <right style="medium">
        <color indexed="64"/>
      </right>
      <top style="dotted">
        <color indexed="64"/>
      </top>
      <bottom style="dotted">
        <color auto="1"/>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auto="1"/>
      </top>
      <bottom/>
      <diagonal/>
    </border>
    <border>
      <left/>
      <right/>
      <top/>
      <bottom style="thin">
        <color auto="1"/>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double">
        <color indexed="64"/>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indexed="64"/>
      </top>
      <bottom style="thin">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indexed="64"/>
      </top>
      <bottom style="double">
        <color indexed="64"/>
      </bottom>
      <diagonal/>
    </border>
    <border>
      <left style="hair">
        <color auto="1"/>
      </left>
      <right style="thin">
        <color indexed="64"/>
      </right>
      <top style="hair">
        <color indexed="64"/>
      </top>
      <bottom style="double">
        <color indexed="64"/>
      </bottom>
      <diagonal/>
    </border>
    <border>
      <left style="thin">
        <color auto="1"/>
      </left>
      <right style="hair">
        <color auto="1"/>
      </right>
      <top style="double">
        <color indexed="64"/>
      </top>
      <bottom/>
      <diagonal/>
    </border>
    <border>
      <left style="hair">
        <color auto="1"/>
      </left>
      <right style="thin">
        <color indexed="64"/>
      </right>
      <top style="double">
        <color indexed="64"/>
      </top>
      <bottom/>
      <diagonal/>
    </border>
    <border>
      <left style="thin">
        <color auto="1"/>
      </left>
      <right style="hair">
        <color auto="1"/>
      </right>
      <top/>
      <bottom style="medium">
        <color indexed="64"/>
      </bottom>
      <diagonal/>
    </border>
    <border>
      <left style="hair">
        <color auto="1"/>
      </left>
      <right style="thin">
        <color auto="1"/>
      </right>
      <top/>
      <bottom style="medium">
        <color indexed="64"/>
      </bottom>
      <diagonal/>
    </border>
    <border>
      <left style="hair">
        <color auto="1"/>
      </left>
      <right style="medium">
        <color indexed="64"/>
      </right>
      <top style="thin">
        <color auto="1"/>
      </top>
      <bottom style="thin">
        <color indexed="64"/>
      </bottom>
      <diagonal/>
    </border>
    <border>
      <left style="hair">
        <color auto="1"/>
      </left>
      <right style="medium">
        <color indexed="64"/>
      </right>
      <top style="double">
        <color indexed="64"/>
      </top>
      <bottom/>
      <diagonal/>
    </border>
    <border>
      <left style="hair">
        <color auto="1"/>
      </left>
      <right style="medium">
        <color indexed="64"/>
      </right>
      <top style="double">
        <color indexed="64"/>
      </top>
      <bottom style="double">
        <color indexed="64"/>
      </bottom>
      <diagonal/>
    </border>
    <border>
      <left style="hair">
        <color auto="1"/>
      </left>
      <right style="medium">
        <color indexed="64"/>
      </right>
      <top/>
      <bottom style="medium">
        <color indexed="64"/>
      </bottom>
      <diagonal/>
    </border>
    <border>
      <left style="medium">
        <color indexed="64"/>
      </left>
      <right/>
      <top style="double">
        <color indexed="64"/>
      </top>
      <bottom style="medium">
        <color indexed="64"/>
      </bottom>
      <diagonal/>
    </border>
    <border>
      <left/>
      <right style="thin">
        <color auto="1"/>
      </right>
      <top style="double">
        <color indexed="64"/>
      </top>
      <bottom style="medium">
        <color indexed="64"/>
      </bottom>
      <diagonal/>
    </border>
    <border>
      <left/>
      <right style="thin">
        <color indexed="64"/>
      </right>
      <top style="medium">
        <color indexed="64"/>
      </top>
      <bottom/>
      <diagonal/>
    </border>
    <border>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auto="1"/>
      </left>
      <right/>
      <top style="thin">
        <color auto="1"/>
      </top>
      <bottom style="hair">
        <color auto="1"/>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style="thin">
        <color auto="1"/>
      </left>
      <right/>
      <top style="double">
        <color indexed="64"/>
      </top>
      <bottom/>
      <diagonal/>
    </border>
    <border>
      <left style="thin">
        <color auto="1"/>
      </left>
      <right/>
      <top/>
      <bottom style="medium">
        <color indexed="64"/>
      </bottom>
      <diagonal/>
    </border>
    <border>
      <left style="double">
        <color auto="1"/>
      </left>
      <right style="medium">
        <color indexed="64"/>
      </right>
      <top style="thin">
        <color indexed="64"/>
      </top>
      <bottom style="hair">
        <color indexed="64"/>
      </bottom>
      <diagonal/>
    </border>
    <border>
      <left style="double">
        <color auto="1"/>
      </left>
      <right style="medium">
        <color indexed="64"/>
      </right>
      <top style="hair">
        <color indexed="64"/>
      </top>
      <bottom style="thin">
        <color indexed="64"/>
      </bottom>
      <diagonal/>
    </border>
    <border>
      <left style="double">
        <color auto="1"/>
      </left>
      <right style="medium">
        <color indexed="64"/>
      </right>
      <top style="thin">
        <color auto="1"/>
      </top>
      <bottom style="thin">
        <color auto="1"/>
      </bottom>
      <diagonal/>
    </border>
    <border>
      <left style="double">
        <color auto="1"/>
      </left>
      <right style="medium">
        <color indexed="64"/>
      </right>
      <top style="hair">
        <color indexed="64"/>
      </top>
      <bottom style="double">
        <color indexed="64"/>
      </bottom>
      <diagonal/>
    </border>
    <border>
      <left style="double">
        <color auto="1"/>
      </left>
      <right style="medium">
        <color indexed="64"/>
      </right>
      <top style="double">
        <color indexed="64"/>
      </top>
      <bottom/>
      <diagonal/>
    </border>
    <border>
      <left style="double">
        <color auto="1"/>
      </left>
      <right style="medium">
        <color indexed="64"/>
      </right>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thin">
        <color auto="1"/>
      </right>
      <top style="thin">
        <color auto="1"/>
      </top>
      <bottom style="hair">
        <color auto="1"/>
      </bottom>
      <diagonal/>
    </border>
    <border>
      <left/>
      <right style="thin">
        <color indexed="64"/>
      </right>
      <top style="hair">
        <color indexed="64"/>
      </top>
      <bottom style="thin">
        <color indexed="64"/>
      </bottom>
      <diagonal/>
    </border>
    <border>
      <left/>
      <right style="thin">
        <color auto="1"/>
      </right>
      <top style="thin">
        <color auto="1"/>
      </top>
      <bottom style="thin">
        <color auto="1"/>
      </bottom>
      <diagonal/>
    </border>
    <border>
      <left/>
      <right style="thin">
        <color indexed="64"/>
      </right>
      <top style="hair">
        <color indexed="64"/>
      </top>
      <bottom style="double">
        <color indexed="64"/>
      </bottom>
      <diagonal/>
    </border>
    <border>
      <left/>
      <right/>
      <top style="hair">
        <color indexed="64"/>
      </top>
      <bottom style="thin">
        <color indexed="64"/>
      </bottom>
      <diagonal/>
    </border>
    <border>
      <left/>
      <right/>
      <top style="thin">
        <color auto="1"/>
      </top>
      <bottom style="hair">
        <color auto="1"/>
      </bottom>
      <diagonal/>
    </border>
    <border>
      <left/>
      <right/>
      <top style="hair">
        <color indexed="64"/>
      </top>
      <bottom style="double">
        <color indexed="64"/>
      </bottom>
      <diagonal/>
    </border>
    <border>
      <left/>
      <right/>
      <top style="double">
        <color indexed="64"/>
      </top>
      <bottom/>
      <diagonal/>
    </border>
    <border>
      <left style="double">
        <color auto="1"/>
      </left>
      <right style="medium">
        <color indexed="64"/>
      </right>
      <top/>
      <bottom style="thin">
        <color auto="1"/>
      </bottom>
      <diagonal/>
    </border>
    <border>
      <left style="thin">
        <color indexed="64"/>
      </left>
      <right style="medium">
        <color indexed="64"/>
      </right>
      <top/>
      <bottom style="thin">
        <color indexed="64"/>
      </bottom>
      <diagonal/>
    </border>
    <border>
      <left style="hair">
        <color auto="1"/>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indexed="64"/>
      </left>
      <right/>
      <top style="hair">
        <color auto="1"/>
      </top>
      <bottom/>
      <diagonal/>
    </border>
    <border>
      <left/>
      <right style="medium">
        <color indexed="64"/>
      </right>
      <top/>
      <bottom style="thin">
        <color auto="1"/>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medium">
        <color indexed="64"/>
      </right>
      <top style="thin">
        <color auto="1"/>
      </top>
      <bottom style="dotted">
        <color indexed="64"/>
      </bottom>
      <diagonal/>
    </border>
    <border>
      <left style="thin">
        <color auto="1"/>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diagonal/>
    </border>
    <border>
      <left style="hair">
        <color auto="1"/>
      </left>
      <right style="thin">
        <color auto="1"/>
      </right>
      <top/>
      <bottom/>
      <diagonal/>
    </border>
    <border>
      <left style="double">
        <color indexed="64"/>
      </left>
      <right style="medium">
        <color indexed="64"/>
      </right>
      <top style="medium">
        <color indexed="64"/>
      </top>
      <bottom style="thin">
        <color auto="1"/>
      </bottom>
      <diagonal/>
    </border>
    <border>
      <left style="hair">
        <color auto="1"/>
      </left>
      <right style="medium">
        <color indexed="64"/>
      </right>
      <top style="thin">
        <color auto="1"/>
      </top>
      <bottom style="hair">
        <color auto="1"/>
      </bottom>
      <diagonal/>
    </border>
    <border>
      <left style="hair">
        <color auto="1"/>
      </left>
      <right style="medium">
        <color indexed="64"/>
      </right>
      <top/>
      <bottom style="hair">
        <color auto="1"/>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indexed="64"/>
      </top>
      <bottom style="double">
        <color indexed="64"/>
      </bottom>
      <diagonal/>
    </border>
    <border>
      <left/>
      <right style="thin">
        <color indexed="64"/>
      </right>
      <top/>
      <bottom style="double">
        <color indexed="64"/>
      </bottom>
      <diagonal/>
    </border>
    <border>
      <left style="hair">
        <color auto="1"/>
      </left>
      <right style="thin">
        <color indexed="64"/>
      </right>
      <top/>
      <bottom style="double">
        <color indexed="64"/>
      </bottom>
      <diagonal/>
    </border>
    <border>
      <left style="thin">
        <color auto="1"/>
      </left>
      <right style="hair">
        <color auto="1"/>
      </right>
      <top/>
      <bottom style="double">
        <color indexed="64"/>
      </bottom>
      <diagonal/>
    </border>
    <border>
      <left style="hair">
        <color auto="1"/>
      </left>
      <right style="medium">
        <color auto="1"/>
      </right>
      <top/>
      <bottom style="double">
        <color indexed="64"/>
      </bottom>
      <diagonal/>
    </border>
    <border>
      <left style="thin">
        <color indexed="64"/>
      </left>
      <right/>
      <top/>
      <bottom style="double">
        <color indexed="64"/>
      </bottom>
      <diagonal/>
    </border>
    <border>
      <left/>
      <right/>
      <top/>
      <bottom style="double">
        <color indexed="64"/>
      </bottom>
      <diagonal/>
    </border>
    <border>
      <left style="double">
        <color auto="1"/>
      </left>
      <right style="medium">
        <color indexed="64"/>
      </right>
      <top/>
      <bottom style="double">
        <color indexed="64"/>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right style="thin">
        <color auto="1"/>
      </right>
      <top style="double">
        <color indexed="64"/>
      </top>
      <bottom style="double">
        <color indexed="64"/>
      </bottom>
      <diagonal/>
    </border>
    <border>
      <left/>
      <right style="double">
        <color indexed="64"/>
      </right>
      <top style="medium">
        <color indexed="64"/>
      </top>
      <bottom style="thin">
        <color auto="1"/>
      </bottom>
      <diagonal/>
    </border>
    <border>
      <left style="thin">
        <color auto="1"/>
      </left>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double">
        <color auto="1"/>
      </right>
      <top style="double">
        <color indexed="64"/>
      </top>
      <bottom style="double">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hair">
        <color auto="1"/>
      </right>
      <top style="double">
        <color indexed="64"/>
      </top>
      <bottom style="medium">
        <color indexed="64"/>
      </bottom>
      <diagonal/>
    </border>
    <border>
      <left style="hair">
        <color auto="1"/>
      </left>
      <right style="thin">
        <color indexed="64"/>
      </right>
      <top style="double">
        <color indexed="64"/>
      </top>
      <bottom style="medium">
        <color indexed="64"/>
      </bottom>
      <diagonal/>
    </border>
    <border>
      <left style="hair">
        <color auto="1"/>
      </left>
      <right style="medium">
        <color indexed="64"/>
      </right>
      <top style="double">
        <color indexed="64"/>
      </top>
      <bottom style="medium">
        <color indexed="64"/>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diagonal/>
    </border>
    <border>
      <left style="hair">
        <color auto="1"/>
      </left>
      <right/>
      <top/>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diagonal/>
    </border>
    <border>
      <left style="thin">
        <color auto="1"/>
      </left>
      <right style="hair">
        <color auto="1"/>
      </right>
      <top/>
      <bottom style="thin">
        <color indexed="64"/>
      </bottom>
      <diagonal/>
    </border>
    <border>
      <left style="hair">
        <color auto="1"/>
      </left>
      <right style="medium">
        <color indexed="64"/>
      </right>
      <top/>
      <bottom/>
      <diagonal/>
    </border>
    <border>
      <left style="hair">
        <color auto="1"/>
      </left>
      <right style="medium">
        <color indexed="64"/>
      </right>
      <top style="thin">
        <color auto="1"/>
      </top>
      <bottom/>
      <diagonal/>
    </border>
    <border>
      <left style="thin">
        <color auto="1"/>
      </left>
      <right style="thin">
        <color auto="1"/>
      </right>
      <top style="hair">
        <color auto="1"/>
      </top>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medium">
        <color indexed="64"/>
      </right>
      <top style="hair">
        <color auto="1"/>
      </top>
      <bottom/>
      <diagonal/>
    </border>
    <border>
      <left style="hair">
        <color auto="1"/>
      </left>
      <right style="thin">
        <color auto="1"/>
      </right>
      <top/>
      <bottom style="thin">
        <color auto="1"/>
      </bottom>
      <diagonal/>
    </border>
    <border>
      <left style="hair">
        <color auto="1"/>
      </left>
      <right style="medium">
        <color indexed="64"/>
      </right>
      <top/>
      <bottom style="thin">
        <color indexed="64"/>
      </bottom>
      <diagonal/>
    </border>
    <border>
      <left style="hair">
        <color auto="1"/>
      </left>
      <right style="medium">
        <color indexed="64"/>
      </right>
      <top style="hair">
        <color indexed="64"/>
      </top>
      <bottom style="thin">
        <color indexed="64"/>
      </bottom>
      <diagonal/>
    </border>
    <border>
      <left/>
      <right/>
      <top style="hair">
        <color indexed="64"/>
      </top>
      <bottom style="hair">
        <color indexed="64"/>
      </bottom>
      <diagonal/>
    </border>
    <border>
      <left style="thin">
        <color auto="1"/>
      </left>
      <right style="hair">
        <color auto="1"/>
      </right>
      <top style="thin">
        <color auto="1"/>
      </top>
      <bottom/>
      <diagonal/>
    </border>
    <border>
      <left/>
      <right/>
      <top style="hair">
        <color auto="1"/>
      </top>
      <bottom/>
      <diagonal/>
    </border>
    <border>
      <left style="thin">
        <color auto="1"/>
      </left>
      <right style="hair">
        <color auto="1"/>
      </right>
      <top/>
      <bottom style="hair">
        <color auto="1"/>
      </bottom>
      <diagonal/>
    </border>
    <border>
      <left style="hair">
        <color auto="1"/>
      </left>
      <right/>
      <top/>
      <bottom style="hair">
        <color auto="1"/>
      </bottom>
      <diagonal/>
    </border>
    <border>
      <left/>
      <right style="hair">
        <color auto="1"/>
      </right>
      <top/>
      <bottom/>
      <diagonal/>
    </border>
    <border>
      <left/>
      <right style="hair">
        <color auto="1"/>
      </right>
      <top/>
      <bottom style="thin">
        <color auto="1"/>
      </bottom>
      <diagonal/>
    </border>
    <border>
      <left style="hair">
        <color auto="1"/>
      </left>
      <right/>
      <top/>
      <bottom style="thin">
        <color auto="1"/>
      </bottom>
      <diagonal/>
    </border>
    <border>
      <left style="hair">
        <color auto="1"/>
      </left>
      <right/>
      <top style="hair">
        <color auto="1"/>
      </top>
      <bottom/>
      <diagonal/>
    </border>
    <border>
      <left style="hair">
        <color auto="1"/>
      </left>
      <right style="hair">
        <color auto="1"/>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right/>
      <top style="double">
        <color indexed="64"/>
      </top>
      <bottom style="double">
        <color indexed="64"/>
      </bottom>
      <diagonal/>
    </border>
    <border>
      <left/>
      <right style="hair">
        <color auto="1"/>
      </right>
      <top style="hair">
        <color auto="1"/>
      </top>
      <bottom style="hair">
        <color indexed="64"/>
      </bottom>
      <diagonal/>
    </border>
    <border>
      <left/>
      <right style="hair">
        <color auto="1"/>
      </right>
      <top style="hair">
        <color auto="1"/>
      </top>
      <bottom/>
      <diagonal/>
    </border>
    <border>
      <left/>
      <right style="double">
        <color auto="1"/>
      </right>
      <top style="double">
        <color indexed="64"/>
      </top>
      <bottom style="medium">
        <color indexed="64"/>
      </bottom>
      <diagonal/>
    </border>
    <border>
      <left/>
      <right style="double">
        <color auto="1"/>
      </right>
      <top style="double">
        <color indexed="64"/>
      </top>
      <bottom/>
      <diagonal/>
    </border>
    <border>
      <left/>
      <right style="double">
        <color auto="1"/>
      </right>
      <top/>
      <bottom style="double">
        <color indexed="64"/>
      </bottom>
      <diagonal/>
    </border>
    <border>
      <left/>
      <right style="double">
        <color auto="1"/>
      </right>
      <top style="medium">
        <color indexed="64"/>
      </top>
      <bottom style="medium">
        <color indexed="64"/>
      </bottom>
      <diagonal/>
    </border>
    <border>
      <left/>
      <right style="double">
        <color auto="1"/>
      </right>
      <top style="thin">
        <color auto="1"/>
      </top>
      <bottom style="thin">
        <color auto="1"/>
      </bottom>
      <diagonal/>
    </border>
    <border>
      <left/>
      <right style="double">
        <color auto="1"/>
      </right>
      <top style="hair">
        <color indexed="64"/>
      </top>
      <bottom style="thin">
        <color indexed="64"/>
      </bottom>
      <diagonal/>
    </border>
    <border>
      <left/>
      <right style="double">
        <color auto="1"/>
      </right>
      <top style="thin">
        <color auto="1"/>
      </top>
      <bottom style="hair">
        <color auto="1"/>
      </bottom>
      <diagonal/>
    </border>
    <border>
      <left/>
      <right style="double">
        <color auto="1"/>
      </right>
      <top style="hair">
        <color indexed="64"/>
      </top>
      <bottom style="double">
        <color indexed="64"/>
      </bottom>
      <diagonal/>
    </border>
    <border>
      <left style="double">
        <color indexed="64"/>
      </left>
      <right/>
      <top style="medium">
        <color indexed="64"/>
      </top>
      <bottom style="thin">
        <color auto="1"/>
      </bottom>
      <diagonal/>
    </border>
    <border>
      <left style="double">
        <color auto="1"/>
      </left>
      <right/>
      <top style="thin">
        <color auto="1"/>
      </top>
      <bottom style="hair">
        <color indexed="64"/>
      </bottom>
      <diagonal/>
    </border>
    <border>
      <left/>
      <right style="medium">
        <color indexed="64"/>
      </right>
      <top style="thin">
        <color auto="1"/>
      </top>
      <bottom style="hair">
        <color indexed="64"/>
      </bottom>
      <diagonal/>
    </border>
    <border>
      <left style="double">
        <color auto="1"/>
      </left>
      <right/>
      <top style="hair">
        <color indexed="64"/>
      </top>
      <bottom style="thin">
        <color indexed="64"/>
      </bottom>
      <diagonal/>
    </border>
    <border>
      <left/>
      <right style="medium">
        <color indexed="64"/>
      </right>
      <top style="hair">
        <color indexed="64"/>
      </top>
      <bottom style="thin">
        <color indexed="64"/>
      </bottom>
      <diagonal/>
    </border>
    <border>
      <left style="double">
        <color auto="1"/>
      </left>
      <right/>
      <top style="thin">
        <color auto="1"/>
      </top>
      <bottom style="thin">
        <color auto="1"/>
      </bottom>
      <diagonal/>
    </border>
    <border>
      <left style="double">
        <color auto="1"/>
      </left>
      <right/>
      <top style="hair">
        <color indexed="64"/>
      </top>
      <bottom style="double">
        <color indexed="64"/>
      </bottom>
      <diagonal/>
    </border>
    <border>
      <left/>
      <right style="medium">
        <color indexed="64"/>
      </right>
      <top style="hair">
        <color indexed="64"/>
      </top>
      <bottom style="double">
        <color indexed="64"/>
      </bottom>
      <diagonal/>
    </border>
    <border>
      <left style="double">
        <color auto="1"/>
      </left>
      <right/>
      <top style="double">
        <color indexed="64"/>
      </top>
      <bottom style="double">
        <color indexed="64"/>
      </bottom>
      <diagonal/>
    </border>
    <border>
      <left/>
      <right style="medium">
        <color indexed="64"/>
      </right>
      <top style="double">
        <color indexed="64"/>
      </top>
      <bottom style="double">
        <color indexed="64"/>
      </bottom>
      <diagonal/>
    </border>
    <border>
      <left style="double">
        <color auto="1"/>
      </left>
      <right/>
      <top style="double">
        <color indexed="64"/>
      </top>
      <bottom/>
      <diagonal/>
    </border>
    <border>
      <left/>
      <right style="medium">
        <color indexed="64"/>
      </right>
      <top style="double">
        <color indexed="64"/>
      </top>
      <bottom/>
      <diagonal/>
    </border>
    <border>
      <left style="double">
        <color auto="1"/>
      </left>
      <right/>
      <top/>
      <bottom style="double">
        <color indexed="64"/>
      </bottom>
      <diagonal/>
    </border>
    <border>
      <left/>
      <right style="medium">
        <color indexed="64"/>
      </right>
      <top/>
      <bottom style="double">
        <color indexed="64"/>
      </bottom>
      <diagonal/>
    </border>
    <border>
      <left style="double">
        <color auto="1"/>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auto="1"/>
      </left>
      <right/>
      <top style="medium">
        <color indexed="64"/>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590">
    <xf numFmtId="0" fontId="0" fillId="0" borderId="0" xfId="0">
      <alignment vertical="center"/>
    </xf>
    <xf numFmtId="0" fontId="0" fillId="2" borderId="3" xfId="0" applyFill="1" applyBorder="1">
      <alignment vertical="center"/>
    </xf>
    <xf numFmtId="0" fontId="0" fillId="0" borderId="10" xfId="0" applyBorder="1">
      <alignment vertical="center"/>
    </xf>
    <xf numFmtId="0" fontId="0" fillId="0" borderId="11" xfId="0" applyBorder="1">
      <alignment vertical="center"/>
    </xf>
    <xf numFmtId="0" fontId="0" fillId="2" borderId="9" xfId="0" applyFill="1" applyBorder="1">
      <alignment vertical="center"/>
    </xf>
    <xf numFmtId="0" fontId="0" fillId="2" borderId="13" xfId="0" applyFill="1" applyBorder="1">
      <alignment vertical="center"/>
    </xf>
    <xf numFmtId="0" fontId="0" fillId="0" borderId="10" xfId="0" quotePrefix="1" applyBorder="1">
      <alignment vertical="center"/>
    </xf>
    <xf numFmtId="0" fontId="0" fillId="0" borderId="51" xfId="0" quotePrefix="1" applyBorder="1">
      <alignment vertical="center"/>
    </xf>
    <xf numFmtId="0" fontId="0" fillId="0" borderId="51" xfId="0" applyBorder="1">
      <alignment vertical="center"/>
    </xf>
    <xf numFmtId="0" fontId="0" fillId="0" borderId="12" xfId="0" applyBorder="1">
      <alignment vertical="center"/>
    </xf>
    <xf numFmtId="0" fontId="0" fillId="0" borderId="52" xfId="0" quotePrefix="1" applyBorder="1">
      <alignment vertical="center"/>
    </xf>
    <xf numFmtId="0" fontId="0" fillId="0" borderId="53" xfId="0" applyBorder="1">
      <alignment vertical="center"/>
    </xf>
    <xf numFmtId="0" fontId="0" fillId="0" borderId="52" xfId="0" applyBorder="1">
      <alignment vertical="center"/>
    </xf>
    <xf numFmtId="0" fontId="0" fillId="0" borderId="54" xfId="0" quotePrefix="1" applyBorder="1">
      <alignment vertical="center"/>
    </xf>
    <xf numFmtId="177" fontId="0" fillId="0" borderId="0" xfId="0" applyNumberFormat="1">
      <alignment vertical="center"/>
    </xf>
    <xf numFmtId="0" fontId="0" fillId="2" borderId="27" xfId="0" applyFill="1" applyBorder="1">
      <alignment vertical="center"/>
    </xf>
    <xf numFmtId="177" fontId="0" fillId="0" borderId="51" xfId="0" applyNumberFormat="1" applyBorder="1">
      <alignment vertical="center"/>
    </xf>
    <xf numFmtId="0" fontId="0" fillId="0" borderId="55" xfId="0" applyBorder="1">
      <alignment vertical="center"/>
    </xf>
    <xf numFmtId="177" fontId="0" fillId="0" borderId="12" xfId="0" applyNumberFormat="1" applyBorder="1">
      <alignment vertical="center"/>
    </xf>
    <xf numFmtId="0" fontId="0" fillId="0" borderId="56" xfId="0" applyBorder="1">
      <alignment vertical="center"/>
    </xf>
    <xf numFmtId="177" fontId="0" fillId="0" borderId="53" xfId="0" applyNumberFormat="1" applyBorder="1">
      <alignment vertical="center"/>
    </xf>
    <xf numFmtId="0" fontId="2" fillId="0" borderId="0" xfId="0" applyFont="1" applyAlignment="1">
      <alignment horizontal="left" vertical="center"/>
    </xf>
    <xf numFmtId="0" fontId="3" fillId="0" borderId="0" xfId="0" applyFont="1" applyAlignment="1">
      <alignment horizontal="left" vertical="center"/>
    </xf>
    <xf numFmtId="177" fontId="2" fillId="0" borderId="0" xfId="0" applyNumberFormat="1" applyFont="1">
      <alignment vertical="center"/>
    </xf>
    <xf numFmtId="0" fontId="5" fillId="0" borderId="0" xfId="0" applyFont="1" applyAlignment="1">
      <alignment horizontal="left" vertical="center"/>
    </xf>
    <xf numFmtId="0" fontId="10" fillId="0" borderId="0" xfId="0" applyFont="1" applyAlignment="1">
      <alignment horizontal="left" vertical="center"/>
    </xf>
    <xf numFmtId="0" fontId="0" fillId="0" borderId="9" xfId="0" applyBorder="1">
      <alignment vertical="center"/>
    </xf>
    <xf numFmtId="0" fontId="0" fillId="0" borderId="13" xfId="0" applyBorder="1">
      <alignment vertical="center"/>
    </xf>
    <xf numFmtId="14" fontId="0" fillId="0" borderId="4" xfId="0" quotePrefix="1" applyNumberFormat="1" applyBorder="1">
      <alignment vertical="center"/>
    </xf>
    <xf numFmtId="180" fontId="0" fillId="0" borderId="4" xfId="0" quotePrefix="1" applyNumberFormat="1" applyBorder="1">
      <alignment vertical="center"/>
    </xf>
    <xf numFmtId="180" fontId="0" fillId="0" borderId="4" xfId="0" applyNumberFormat="1" applyBorder="1">
      <alignment vertical="center"/>
    </xf>
    <xf numFmtId="180" fontId="0" fillId="0" borderId="5" xfId="0" applyNumberFormat="1" applyBorder="1">
      <alignment vertical="center"/>
    </xf>
    <xf numFmtId="0" fontId="0" fillId="2" borderId="94" xfId="0" applyFill="1" applyBorder="1">
      <alignment vertical="center"/>
    </xf>
    <xf numFmtId="0" fontId="0" fillId="0" borderId="118" xfId="0" quotePrefix="1" applyBorder="1">
      <alignment vertical="center"/>
    </xf>
    <xf numFmtId="0" fontId="0" fillId="2" borderId="107" xfId="0" applyFill="1" applyBorder="1">
      <alignment vertical="center"/>
    </xf>
    <xf numFmtId="0" fontId="0" fillId="0" borderId="119" xfId="0" quotePrefix="1" applyBorder="1">
      <alignment vertical="center"/>
    </xf>
    <xf numFmtId="0" fontId="0" fillId="0" borderId="120" xfId="0" quotePrefix="1" applyBorder="1">
      <alignment vertical="center"/>
    </xf>
    <xf numFmtId="0" fontId="0" fillId="0" borderId="27" xfId="0" applyBorder="1">
      <alignment vertical="center"/>
    </xf>
    <xf numFmtId="0" fontId="0" fillId="0" borderId="0" xfId="0" quotePrefix="1">
      <alignment vertical="center"/>
    </xf>
    <xf numFmtId="0" fontId="0" fillId="0" borderId="130" xfId="0" applyBorder="1">
      <alignment vertical="center"/>
    </xf>
    <xf numFmtId="0" fontId="0" fillId="0" borderId="131" xfId="0" applyBorder="1">
      <alignment vertical="center"/>
    </xf>
    <xf numFmtId="0" fontId="0" fillId="5" borderId="128" xfId="0" applyFill="1" applyBorder="1">
      <alignment vertical="center"/>
    </xf>
    <xf numFmtId="0" fontId="0" fillId="5" borderId="129" xfId="0" applyFill="1" applyBorder="1">
      <alignment vertical="center"/>
    </xf>
    <xf numFmtId="0" fontId="5" fillId="0" borderId="0" xfId="0" applyFont="1" applyAlignment="1" applyProtection="1">
      <alignment horizontal="left" vertical="center"/>
      <protection hidden="1"/>
    </xf>
    <xf numFmtId="0" fontId="2" fillId="0" borderId="0" xfId="0" applyFont="1" applyAlignment="1" applyProtection="1">
      <alignment horizontal="left" vertical="center"/>
      <protection hidden="1"/>
    </xf>
    <xf numFmtId="177" fontId="2" fillId="0" borderId="0" xfId="0" applyNumberFormat="1" applyFont="1" applyProtection="1">
      <alignment vertical="center"/>
      <protection hidden="1"/>
    </xf>
    <xf numFmtId="177" fontId="2" fillId="0" borderId="0" xfId="0" applyNumberFormat="1" applyFont="1" applyAlignment="1" applyProtection="1">
      <alignment horizontal="center" vertical="center"/>
      <protection hidden="1"/>
    </xf>
    <xf numFmtId="0" fontId="11" fillId="0" borderId="0" xfId="0" applyFont="1" applyAlignment="1" applyProtection="1">
      <alignment horizontal="right" vertical="center"/>
      <protection hidden="1"/>
    </xf>
    <xf numFmtId="178" fontId="2" fillId="3" borderId="16" xfId="0" applyNumberFormat="1" applyFont="1" applyFill="1" applyBorder="1" applyAlignment="1" applyProtection="1">
      <alignment horizontal="center" vertical="center"/>
      <protection hidden="1"/>
    </xf>
    <xf numFmtId="5" fontId="2" fillId="3" borderId="64" xfId="0" applyNumberFormat="1" applyFont="1" applyFill="1" applyBorder="1" applyAlignment="1" applyProtection="1">
      <alignment horizontal="center" vertical="center"/>
      <protection hidden="1"/>
    </xf>
    <xf numFmtId="177" fontId="5" fillId="0" borderId="23" xfId="0" applyNumberFormat="1" applyFont="1" applyBorder="1" applyProtection="1">
      <alignment vertical="center"/>
      <protection hidden="1"/>
    </xf>
    <xf numFmtId="177" fontId="5" fillId="0" borderId="91" xfId="0" applyNumberFormat="1" applyFont="1" applyBorder="1" applyProtection="1">
      <alignment vertical="center"/>
      <protection hidden="1"/>
    </xf>
    <xf numFmtId="178" fontId="2" fillId="3" borderId="11" xfId="0" applyNumberFormat="1" applyFont="1" applyFill="1" applyBorder="1" applyAlignment="1" applyProtection="1">
      <alignment horizontal="center" vertical="center"/>
      <protection hidden="1"/>
    </xf>
    <xf numFmtId="5" fontId="2" fillId="3" borderId="115" xfId="0" applyNumberFormat="1" applyFont="1" applyFill="1" applyBorder="1" applyAlignment="1" applyProtection="1">
      <alignment horizontal="center" vertical="center"/>
      <protection hidden="1"/>
    </xf>
    <xf numFmtId="0" fontId="2" fillId="0" borderId="60" xfId="0" applyFont="1" applyBorder="1" applyAlignment="1" applyProtection="1">
      <alignment horizontal="left" vertical="center"/>
      <protection hidden="1"/>
    </xf>
    <xf numFmtId="0" fontId="2" fillId="0" borderId="6" xfId="0" applyFont="1" applyBorder="1" applyAlignment="1" applyProtection="1">
      <alignment horizontal="left" vertical="center"/>
      <protection hidden="1"/>
    </xf>
    <xf numFmtId="177" fontId="2" fillId="0" borderId="94" xfId="0" applyNumberFormat="1" applyFont="1" applyBorder="1" applyProtection="1">
      <alignment vertical="center"/>
      <protection hidden="1"/>
    </xf>
    <xf numFmtId="179" fontId="2" fillId="0" borderId="99" xfId="0" applyNumberFormat="1" applyFont="1" applyBorder="1" applyProtection="1">
      <alignment vertical="center"/>
      <protection hidden="1"/>
    </xf>
    <xf numFmtId="0" fontId="2" fillId="0" borderId="65" xfId="0" applyFont="1" applyBorder="1" applyAlignment="1" applyProtection="1">
      <alignment horizontal="left" vertical="center"/>
      <protection hidden="1"/>
    </xf>
    <xf numFmtId="0" fontId="2" fillId="0" borderId="69" xfId="0" applyFont="1" applyBorder="1" applyAlignment="1" applyProtection="1">
      <alignment horizontal="left" vertical="center"/>
      <protection hidden="1"/>
    </xf>
    <xf numFmtId="177" fontId="2" fillId="0" borderId="95" xfId="0" applyNumberFormat="1" applyFont="1" applyBorder="1" applyProtection="1">
      <alignment vertical="center"/>
      <protection hidden="1"/>
    </xf>
    <xf numFmtId="179" fontId="2" fillId="0" borderId="100" xfId="0" applyNumberFormat="1" applyFont="1" applyBorder="1" applyProtection="1">
      <alignment vertical="center"/>
      <protection hidden="1"/>
    </xf>
    <xf numFmtId="0" fontId="2" fillId="0" borderId="92" xfId="0" applyFont="1" applyBorder="1" applyAlignment="1" applyProtection="1">
      <alignment horizontal="left" vertical="center"/>
      <protection hidden="1"/>
    </xf>
    <xf numFmtId="0" fontId="5" fillId="0" borderId="8" xfId="0" applyFont="1" applyBorder="1" applyAlignment="1" applyProtection="1">
      <alignment horizontal="left" vertical="center"/>
      <protection hidden="1"/>
    </xf>
    <xf numFmtId="177" fontId="2" fillId="0" borderId="7" xfId="0" applyNumberFormat="1" applyFont="1" applyBorder="1" applyProtection="1">
      <alignment vertical="center"/>
      <protection hidden="1"/>
    </xf>
    <xf numFmtId="179" fontId="2" fillId="0" borderId="101" xfId="0" applyNumberFormat="1" applyFont="1" applyBorder="1" applyProtection="1">
      <alignment vertical="center"/>
      <protection hidden="1"/>
    </xf>
    <xf numFmtId="0" fontId="2" fillId="0" borderId="93" xfId="0" applyFont="1" applyBorder="1" applyAlignment="1" applyProtection="1">
      <alignment horizontal="left" vertical="center"/>
      <protection hidden="1"/>
    </xf>
    <xf numFmtId="0" fontId="2" fillId="0" borderId="66" xfId="0" applyFont="1" applyBorder="1" applyAlignment="1" applyProtection="1">
      <alignment horizontal="left" vertical="center"/>
      <protection hidden="1"/>
    </xf>
    <xf numFmtId="0" fontId="2" fillId="0" borderId="70" xfId="0" applyFont="1" applyBorder="1" applyAlignment="1" applyProtection="1">
      <alignment horizontal="left" vertical="center"/>
      <protection hidden="1"/>
    </xf>
    <xf numFmtId="177" fontId="2" fillId="0" borderId="96" xfId="0" applyNumberFormat="1" applyFont="1" applyBorder="1" applyProtection="1">
      <alignment vertical="center"/>
      <protection hidden="1"/>
    </xf>
    <xf numFmtId="179" fontId="2" fillId="0" borderId="102" xfId="0" applyNumberFormat="1" applyFont="1" applyBorder="1" applyProtection="1">
      <alignment vertical="center"/>
      <protection hidden="1"/>
    </xf>
    <xf numFmtId="177" fontId="5" fillId="0" borderId="97" xfId="0" applyNumberFormat="1" applyFont="1" applyBorder="1" applyProtection="1">
      <alignment vertical="center"/>
      <protection hidden="1"/>
    </xf>
    <xf numFmtId="177" fontId="5" fillId="0" borderId="114" xfId="0" applyNumberFormat="1" applyFont="1" applyBorder="1" applyProtection="1">
      <alignment vertical="center"/>
      <protection hidden="1"/>
    </xf>
    <xf numFmtId="179" fontId="5" fillId="0" borderId="103" xfId="0" applyNumberFormat="1" applyFont="1" applyBorder="1" applyProtection="1">
      <alignment vertical="center"/>
      <protection hidden="1"/>
    </xf>
    <xf numFmtId="177" fontId="5" fillId="0" borderId="98" xfId="0" applyNumberFormat="1" applyFont="1" applyBorder="1" applyProtection="1">
      <alignment vertical="center"/>
      <protection hidden="1"/>
    </xf>
    <xf numFmtId="177" fontId="5" fillId="0" borderId="62" xfId="0" applyNumberFormat="1" applyFont="1" applyBorder="1" applyProtection="1">
      <alignment vertical="center"/>
      <protection hidden="1"/>
    </xf>
    <xf numFmtId="179" fontId="5" fillId="0" borderId="104" xfId="0" applyNumberFormat="1" applyFont="1" applyBorder="1" applyProtection="1">
      <alignment vertical="center"/>
      <protection hidden="1"/>
    </xf>
    <xf numFmtId="38" fontId="3" fillId="0" borderId="0" xfId="1" applyFont="1" applyAlignment="1" applyProtection="1">
      <alignment vertical="center"/>
      <protection hidden="1"/>
    </xf>
    <xf numFmtId="177" fontId="5" fillId="4" borderId="71" xfId="0" applyNumberFormat="1" applyFont="1" applyFill="1" applyBorder="1" applyProtection="1">
      <alignment vertical="center"/>
      <protection hidden="1"/>
    </xf>
    <xf numFmtId="177" fontId="5" fillId="0" borderId="79" xfId="0" applyNumberFormat="1" applyFont="1" applyBorder="1" applyProtection="1">
      <alignment vertical="center"/>
      <protection hidden="1"/>
    </xf>
    <xf numFmtId="177" fontId="5" fillId="0" borderId="81" xfId="0" applyNumberFormat="1" applyFont="1" applyBorder="1" applyProtection="1">
      <alignment vertical="center"/>
      <protection hidden="1"/>
    </xf>
    <xf numFmtId="0" fontId="0" fillId="0" borderId="53" xfId="0" quotePrefix="1" applyBorder="1">
      <alignment vertical="center"/>
    </xf>
    <xf numFmtId="5" fontId="2" fillId="3" borderId="132" xfId="0" applyNumberFormat="1" applyFont="1" applyFill="1" applyBorder="1" applyAlignment="1" applyProtection="1">
      <alignment horizontal="center" vertical="center"/>
      <protection hidden="1"/>
    </xf>
    <xf numFmtId="0" fontId="0" fillId="0" borderId="120" xfId="0" applyBorder="1">
      <alignment vertical="center"/>
    </xf>
    <xf numFmtId="0" fontId="0" fillId="0" borderId="54" xfId="0" applyBorder="1">
      <alignment vertical="center"/>
    </xf>
    <xf numFmtId="177" fontId="5" fillId="0" borderId="0" xfId="0" applyNumberFormat="1" applyFont="1" applyProtection="1">
      <alignment vertical="center"/>
      <protection hidden="1"/>
    </xf>
    <xf numFmtId="177" fontId="5" fillId="0" borderId="142" xfId="0" applyNumberFormat="1" applyFont="1" applyBorder="1" applyProtection="1">
      <alignment vertical="center"/>
      <protection hidden="1"/>
    </xf>
    <xf numFmtId="177" fontId="5" fillId="0" borderId="144" xfId="0" applyNumberFormat="1" applyFont="1" applyBorder="1" applyProtection="1">
      <alignment vertical="center"/>
      <protection hidden="1"/>
    </xf>
    <xf numFmtId="177" fontId="5" fillId="0" borderId="145" xfId="0" applyNumberFormat="1" applyFont="1" applyBorder="1" applyProtection="1">
      <alignment vertical="center"/>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hidden="1"/>
    </xf>
    <xf numFmtId="179" fontId="5" fillId="0" borderId="0" xfId="0" applyNumberFormat="1" applyFont="1" applyProtection="1">
      <alignment vertical="center"/>
      <protection hidden="1"/>
    </xf>
    <xf numFmtId="177" fontId="5" fillId="0" borderId="157" xfId="0" applyNumberFormat="1" applyFont="1" applyBorder="1" applyProtection="1">
      <alignment vertical="center"/>
      <protection hidden="1"/>
    </xf>
    <xf numFmtId="0" fontId="0" fillId="0" borderId="0" xfId="0" applyAlignment="1">
      <alignment horizontal="left" vertical="center"/>
    </xf>
    <xf numFmtId="0" fontId="3" fillId="0" borderId="0" xfId="0" applyFont="1" applyAlignment="1" applyProtection="1">
      <alignment horizontal="center" vertical="center"/>
      <protection hidden="1"/>
    </xf>
    <xf numFmtId="0" fontId="20" fillId="0" borderId="0" xfId="0" applyFont="1" applyAlignment="1">
      <alignment horizontal="left" vertical="center"/>
    </xf>
    <xf numFmtId="0" fontId="0" fillId="0" borderId="160" xfId="0" applyBorder="1">
      <alignment vertical="center"/>
    </xf>
    <xf numFmtId="0" fontId="0" fillId="0" borderId="73" xfId="0" applyBorder="1">
      <alignment vertical="center"/>
    </xf>
    <xf numFmtId="0" fontId="0" fillId="0" borderId="161" xfId="0" applyBorder="1">
      <alignment vertical="center"/>
    </xf>
    <xf numFmtId="0" fontId="0" fillId="0" borderId="76" xfId="0" applyBorder="1">
      <alignment vertical="center"/>
    </xf>
    <xf numFmtId="0" fontId="0" fillId="0" borderId="162" xfId="0" applyBorder="1">
      <alignment vertical="center"/>
    </xf>
    <xf numFmtId="0" fontId="0" fillId="0" borderId="163" xfId="0" applyBorder="1">
      <alignment vertical="center"/>
    </xf>
    <xf numFmtId="0" fontId="0" fillId="5" borderId="164" xfId="0" applyFill="1" applyBorder="1">
      <alignment vertical="center"/>
    </xf>
    <xf numFmtId="0" fontId="0" fillId="0" borderId="165" xfId="0" applyBorder="1">
      <alignment vertical="center"/>
    </xf>
    <xf numFmtId="0" fontId="0" fillId="0" borderId="166" xfId="0" applyBorder="1">
      <alignment vertical="center"/>
    </xf>
    <xf numFmtId="0" fontId="0" fillId="0" borderId="167" xfId="0" applyBorder="1">
      <alignment vertical="center"/>
    </xf>
    <xf numFmtId="177" fontId="5" fillId="4" borderId="170" xfId="0" applyNumberFormat="1" applyFont="1" applyFill="1" applyBorder="1" applyProtection="1">
      <alignment vertical="center"/>
      <protection hidden="1"/>
    </xf>
    <xf numFmtId="177" fontId="5" fillId="4" borderId="8" xfId="0" applyNumberFormat="1" applyFont="1" applyFill="1" applyBorder="1" applyProtection="1">
      <alignment vertical="center"/>
      <protection hidden="1"/>
    </xf>
    <xf numFmtId="177" fontId="5" fillId="4" borderId="55" xfId="0" applyNumberFormat="1" applyFont="1" applyFill="1" applyBorder="1" applyProtection="1">
      <alignment vertical="center"/>
      <protection hidden="1"/>
    </xf>
    <xf numFmtId="0" fontId="0" fillId="2" borderId="112" xfId="0" applyFill="1" applyBorder="1">
      <alignment vertical="center"/>
    </xf>
    <xf numFmtId="0" fontId="0" fillId="0" borderId="180" xfId="0" quotePrefix="1" applyBorder="1">
      <alignment vertical="center"/>
    </xf>
    <xf numFmtId="0" fontId="0" fillId="0" borderId="182" xfId="0" applyBorder="1">
      <alignment vertical="center"/>
    </xf>
    <xf numFmtId="0" fontId="22" fillId="0" borderId="0" xfId="0" applyFont="1" applyAlignment="1" applyProtection="1">
      <alignment horizontal="center" vertical="center"/>
      <protection hidden="1"/>
    </xf>
    <xf numFmtId="177" fontId="5" fillId="4" borderId="186" xfId="0" applyNumberFormat="1" applyFont="1" applyFill="1" applyBorder="1" applyProtection="1">
      <alignment vertical="center"/>
      <protection hidden="1"/>
    </xf>
    <xf numFmtId="9" fontId="5" fillId="0" borderId="142" xfId="0" applyNumberFormat="1" applyFont="1" applyBorder="1" applyAlignment="1" applyProtection="1">
      <alignment horizontal="left" vertical="center"/>
      <protection hidden="1"/>
    </xf>
    <xf numFmtId="177" fontId="9" fillId="0" borderId="114" xfId="0" applyNumberFormat="1" applyFont="1" applyBorder="1" applyProtection="1">
      <alignment vertical="center"/>
      <protection hidden="1"/>
    </xf>
    <xf numFmtId="0" fontId="0" fillId="0" borderId="191" xfId="0" applyBorder="1">
      <alignment vertical="center"/>
    </xf>
    <xf numFmtId="0" fontId="0" fillId="0" borderId="188" xfId="0" applyBorder="1">
      <alignment vertical="center"/>
    </xf>
    <xf numFmtId="0" fontId="0" fillId="0" borderId="175" xfId="0" applyBorder="1">
      <alignment vertical="center"/>
    </xf>
    <xf numFmtId="0" fontId="27" fillId="7" borderId="0" xfId="0" applyFont="1" applyFill="1" applyAlignment="1" applyProtection="1">
      <alignment horizontal="left" vertical="center"/>
      <protection hidden="1"/>
    </xf>
    <xf numFmtId="0" fontId="3" fillId="0" borderId="0" xfId="0" applyFont="1" applyAlignment="1" applyProtection="1">
      <alignment horizontal="left" vertical="center"/>
      <protection hidden="1"/>
    </xf>
    <xf numFmtId="0" fontId="22" fillId="0" borderId="0" xfId="0" applyFont="1" applyProtection="1">
      <alignment vertical="center"/>
      <protection hidden="1"/>
    </xf>
    <xf numFmtId="0" fontId="17" fillId="0" borderId="0" xfId="0" applyFont="1" applyAlignment="1" applyProtection="1">
      <alignment horizontal="left" vertical="center"/>
      <protection hidden="1"/>
    </xf>
    <xf numFmtId="0" fontId="2" fillId="6" borderId="0" xfId="0" applyFont="1" applyFill="1" applyAlignment="1" applyProtection="1">
      <alignment horizontal="left" vertical="center"/>
      <protection hidden="1"/>
    </xf>
    <xf numFmtId="0" fontId="10" fillId="6" borderId="0" xfId="0" applyFont="1" applyFill="1" applyProtection="1">
      <alignment vertical="center"/>
      <protection hidden="1"/>
    </xf>
    <xf numFmtId="0" fontId="17" fillId="6" borderId="0" xfId="0" applyFont="1" applyFill="1" applyAlignment="1" applyProtection="1">
      <alignment horizontal="left" vertical="center"/>
      <protection hidden="1"/>
    </xf>
    <xf numFmtId="177" fontId="2" fillId="6" borderId="0" xfId="0" applyNumberFormat="1" applyFont="1" applyFill="1" applyProtection="1">
      <alignment vertical="center"/>
      <protection hidden="1"/>
    </xf>
    <xf numFmtId="0" fontId="2" fillId="0" borderId="0" xfId="0" applyFont="1" applyAlignment="1" applyProtection="1">
      <alignment horizontal="right" vertical="center"/>
      <protection hidden="1"/>
    </xf>
    <xf numFmtId="0" fontId="2" fillId="6" borderId="0" xfId="0" applyFont="1" applyFill="1" applyAlignment="1" applyProtection="1">
      <alignment horizontal="right" vertical="center"/>
      <protection hidden="1"/>
    </xf>
    <xf numFmtId="0" fontId="9" fillId="0" borderId="0" xfId="0" applyFont="1" applyAlignment="1" applyProtection="1">
      <alignment vertical="center" wrapText="1"/>
      <protection hidden="1"/>
    </xf>
    <xf numFmtId="0" fontId="6" fillId="0" borderId="57" xfId="0" applyFont="1" applyBorder="1" applyProtection="1">
      <alignment vertical="center"/>
      <protection hidden="1"/>
    </xf>
    <xf numFmtId="0" fontId="16" fillId="0" borderId="58" xfId="0" applyFont="1" applyBorder="1" applyAlignment="1" applyProtection="1">
      <alignment horizontal="right" vertical="center"/>
      <protection hidden="1"/>
    </xf>
    <xf numFmtId="177" fontId="11" fillId="6" borderId="0" xfId="0" applyNumberFormat="1" applyFont="1" applyFill="1" applyAlignment="1" applyProtection="1">
      <alignment horizontal="left" vertical="center"/>
      <protection hidden="1"/>
    </xf>
    <xf numFmtId="0" fontId="6" fillId="0" borderId="61" xfId="0" applyFont="1" applyBorder="1" applyAlignment="1" applyProtection="1">
      <alignment horizontal="center" vertical="center"/>
      <protection hidden="1"/>
    </xf>
    <xf numFmtId="0" fontId="16" fillId="0" borderId="62" xfId="0" applyFont="1" applyBorder="1" applyAlignment="1" applyProtection="1">
      <alignment horizontal="right" vertical="center"/>
      <protection hidden="1"/>
    </xf>
    <xf numFmtId="177" fontId="2" fillId="6" borderId="0" xfId="0" applyNumberFormat="1" applyFont="1" applyFill="1" applyAlignment="1" applyProtection="1">
      <alignment horizontal="left" vertical="center" shrinkToFit="1"/>
      <protection hidden="1"/>
    </xf>
    <xf numFmtId="5" fontId="2" fillId="6" borderId="0" xfId="0" applyNumberFormat="1" applyFont="1" applyFill="1" applyAlignment="1" applyProtection="1">
      <alignment horizontal="center" vertical="center"/>
      <protection hidden="1"/>
    </xf>
    <xf numFmtId="177" fontId="2" fillId="3" borderId="71" xfId="0" applyNumberFormat="1" applyFont="1" applyFill="1" applyBorder="1" applyAlignment="1" applyProtection="1">
      <alignment horizontal="center" vertical="center"/>
      <protection hidden="1"/>
    </xf>
    <xf numFmtId="177" fontId="2" fillId="3" borderId="8" xfId="0" applyNumberFormat="1" applyFont="1" applyFill="1" applyBorder="1" applyAlignment="1" applyProtection="1">
      <alignment horizontal="center" vertical="center"/>
      <protection hidden="1"/>
    </xf>
    <xf numFmtId="0" fontId="2" fillId="3" borderId="72" xfId="0" applyFont="1" applyFill="1" applyBorder="1" applyAlignment="1" applyProtection="1">
      <alignment horizontal="center" vertical="center"/>
      <protection hidden="1"/>
    </xf>
    <xf numFmtId="0" fontId="2" fillId="3" borderId="83" xfId="0" applyFont="1" applyFill="1" applyBorder="1" applyAlignment="1" applyProtection="1">
      <alignment horizontal="center" vertical="center"/>
      <protection hidden="1"/>
    </xf>
    <xf numFmtId="0" fontId="2" fillId="6" borderId="0" xfId="0" applyFont="1" applyFill="1" applyAlignment="1" applyProtection="1">
      <alignment horizontal="center" vertical="center"/>
      <protection hidden="1"/>
    </xf>
    <xf numFmtId="0" fontId="5" fillId="6" borderId="0" xfId="0" applyFont="1" applyFill="1" applyAlignment="1" applyProtection="1">
      <alignment horizontal="left" vertical="center"/>
      <protection hidden="1"/>
    </xf>
    <xf numFmtId="0" fontId="5" fillId="4" borderId="60" xfId="0" applyFont="1" applyFill="1" applyBorder="1" applyAlignment="1" applyProtection="1">
      <alignment horizontal="left" vertical="center"/>
      <protection hidden="1"/>
    </xf>
    <xf numFmtId="0" fontId="5" fillId="4" borderId="51" xfId="0" applyFont="1" applyFill="1" applyBorder="1" applyAlignment="1" applyProtection="1">
      <alignment horizontal="left" vertical="center"/>
      <protection hidden="1"/>
    </xf>
    <xf numFmtId="0" fontId="7" fillId="4" borderId="72" xfId="0" applyFont="1" applyFill="1" applyBorder="1" applyAlignment="1" applyProtection="1">
      <alignment horizontal="left" vertical="center"/>
      <protection hidden="1"/>
    </xf>
    <xf numFmtId="0" fontId="7" fillId="4" borderId="83" xfId="0" applyFont="1" applyFill="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2" fillId="4" borderId="60" xfId="0" applyFont="1" applyFill="1" applyBorder="1" applyAlignment="1" applyProtection="1">
      <alignment horizontal="left" vertical="center"/>
      <protection hidden="1"/>
    </xf>
    <xf numFmtId="0" fontId="2" fillId="0" borderId="3" xfId="0" applyFont="1" applyBorder="1" applyAlignment="1" applyProtection="1">
      <alignment horizontal="left" vertical="center"/>
      <protection hidden="1"/>
    </xf>
    <xf numFmtId="177" fontId="2" fillId="4" borderId="181" xfId="0" applyNumberFormat="1" applyFont="1" applyFill="1" applyBorder="1" applyProtection="1">
      <alignment vertical="center"/>
      <protection hidden="1"/>
    </xf>
    <xf numFmtId="0" fontId="2" fillId="0" borderId="4" xfId="0" applyFont="1" applyBorder="1" applyAlignment="1" applyProtection="1">
      <alignment horizontal="left" vertical="center"/>
      <protection hidden="1"/>
    </xf>
    <xf numFmtId="177" fontId="2" fillId="4" borderId="169" xfId="0" applyNumberFormat="1" applyFont="1" applyFill="1" applyBorder="1" applyProtection="1">
      <alignment vertical="center"/>
      <protection hidden="1"/>
    </xf>
    <xf numFmtId="0" fontId="31" fillId="0" borderId="4" xfId="0" applyFont="1" applyBorder="1" applyAlignment="1" applyProtection="1">
      <alignment horizontal="right"/>
      <protection hidden="1"/>
    </xf>
    <xf numFmtId="177" fontId="2" fillId="4" borderId="183" xfId="0" applyNumberFormat="1" applyFont="1" applyFill="1" applyBorder="1" applyProtection="1">
      <alignment vertical="center"/>
      <protection hidden="1"/>
    </xf>
    <xf numFmtId="177" fontId="2" fillId="4" borderId="185" xfId="0" applyNumberFormat="1" applyFont="1" applyFill="1" applyBorder="1" applyProtection="1">
      <alignment vertical="center"/>
      <protection hidden="1"/>
    </xf>
    <xf numFmtId="0" fontId="2" fillId="0" borderId="173" xfId="0" applyFont="1" applyBorder="1" applyAlignment="1" applyProtection="1">
      <alignment horizontal="left" vertical="center"/>
      <protection hidden="1"/>
    </xf>
    <xf numFmtId="177" fontId="2" fillId="4" borderId="174" xfId="0" applyNumberFormat="1" applyFont="1" applyFill="1" applyBorder="1" applyProtection="1">
      <alignment vertical="center"/>
      <protection hidden="1"/>
    </xf>
    <xf numFmtId="0" fontId="2" fillId="0" borderId="10" xfId="0" applyFont="1" applyBorder="1" applyAlignment="1" applyProtection="1">
      <alignment horizontal="left" vertical="center"/>
      <protection hidden="1"/>
    </xf>
    <xf numFmtId="177" fontId="2" fillId="4" borderId="170" xfId="0" applyNumberFormat="1" applyFont="1" applyFill="1" applyBorder="1" applyProtection="1">
      <alignment vertical="center"/>
      <protection hidden="1"/>
    </xf>
    <xf numFmtId="177" fontId="2" fillId="4" borderId="186" xfId="0" applyNumberFormat="1" applyFont="1" applyFill="1" applyBorder="1" applyProtection="1">
      <alignment vertical="center"/>
      <protection hidden="1"/>
    </xf>
    <xf numFmtId="0" fontId="5" fillId="4" borderId="93" xfId="0" applyFont="1" applyFill="1" applyBorder="1" applyAlignment="1" applyProtection="1">
      <alignment horizontal="left" vertical="center"/>
      <protection hidden="1"/>
    </xf>
    <xf numFmtId="0" fontId="7" fillId="4" borderId="177" xfId="0" applyFont="1" applyFill="1" applyBorder="1" applyAlignment="1" applyProtection="1">
      <alignment horizontal="left" vertical="center"/>
      <protection hidden="1"/>
    </xf>
    <xf numFmtId="0" fontId="7" fillId="4" borderId="178" xfId="0" applyFont="1" applyFill="1" applyBorder="1" applyAlignment="1" applyProtection="1">
      <alignment horizontal="left" vertical="center"/>
      <protection hidden="1"/>
    </xf>
    <xf numFmtId="177" fontId="2" fillId="4" borderId="190" xfId="0" applyNumberFormat="1" applyFont="1" applyFill="1" applyBorder="1" applyProtection="1">
      <alignment vertical="center"/>
      <protection hidden="1"/>
    </xf>
    <xf numFmtId="0" fontId="2" fillId="4" borderId="65" xfId="0" applyFont="1" applyFill="1" applyBorder="1" applyAlignment="1" applyProtection="1">
      <alignment horizontal="left" vertical="center"/>
      <protection hidden="1"/>
    </xf>
    <xf numFmtId="0" fontId="2" fillId="4" borderId="66" xfId="0" applyFont="1" applyFill="1" applyBorder="1" applyAlignment="1" applyProtection="1">
      <alignment horizontal="left" vertical="center"/>
      <protection hidden="1"/>
    </xf>
    <xf numFmtId="177" fontId="2" fillId="4" borderId="77" xfId="0" applyNumberFormat="1" applyFont="1" applyFill="1" applyBorder="1" applyProtection="1">
      <alignment vertical="center"/>
      <protection hidden="1"/>
    </xf>
    <xf numFmtId="0" fontId="7" fillId="0" borderId="80" xfId="0" applyFont="1" applyBorder="1" applyAlignment="1" applyProtection="1">
      <alignment horizontal="left" vertical="center"/>
      <protection hidden="1"/>
    </xf>
    <xf numFmtId="0" fontId="7" fillId="0" borderId="84" xfId="0" applyFont="1" applyBorder="1" applyAlignment="1" applyProtection="1">
      <alignment horizontal="left" vertical="center"/>
      <protection hidden="1"/>
    </xf>
    <xf numFmtId="0" fontId="7" fillId="0" borderId="80" xfId="0" applyFont="1" applyBorder="1" applyProtection="1">
      <alignment vertical="center"/>
      <protection hidden="1"/>
    </xf>
    <xf numFmtId="0" fontId="7" fillId="0" borderId="84" xfId="0" applyFont="1" applyBorder="1" applyProtection="1">
      <alignment vertical="center"/>
      <protection hidden="1"/>
    </xf>
    <xf numFmtId="0" fontId="7" fillId="0" borderId="138" xfId="0" applyFont="1" applyBorder="1" applyProtection="1">
      <alignment vertical="center"/>
      <protection hidden="1"/>
    </xf>
    <xf numFmtId="0" fontId="7" fillId="0" borderId="140" xfId="0" applyFont="1" applyBorder="1" applyProtection="1">
      <alignment vertical="center"/>
      <protection hidden="1"/>
    </xf>
    <xf numFmtId="0" fontId="7" fillId="0" borderId="82" xfId="0" applyFont="1" applyBorder="1" applyAlignment="1" applyProtection="1">
      <alignment horizontal="left" vertical="center"/>
      <protection hidden="1"/>
    </xf>
    <xf numFmtId="0" fontId="7" fillId="0" borderId="86" xfId="0" applyFont="1" applyBorder="1" applyAlignment="1" applyProtection="1">
      <alignment horizontal="left" vertical="center"/>
      <protection hidden="1"/>
    </xf>
    <xf numFmtId="0" fontId="4" fillId="0" borderId="0" xfId="0" applyFont="1" applyAlignment="1" applyProtection="1">
      <alignment horizontal="left" vertical="center"/>
      <protection hidden="1"/>
    </xf>
    <xf numFmtId="177" fontId="22" fillId="0" borderId="0" xfId="0" applyNumberFormat="1" applyFont="1" applyAlignment="1" applyProtection="1">
      <alignment horizontal="center" vertical="top" wrapText="1"/>
      <protection hidden="1"/>
    </xf>
    <xf numFmtId="0" fontId="2" fillId="6" borderId="0" xfId="0" applyFont="1" applyFill="1" applyAlignment="1">
      <alignment horizontal="left" vertical="center"/>
    </xf>
    <xf numFmtId="177" fontId="2" fillId="6" borderId="0" xfId="0" applyNumberFormat="1" applyFont="1" applyFill="1">
      <alignment vertical="center"/>
    </xf>
    <xf numFmtId="177" fontId="22" fillId="6" borderId="58" xfId="0" applyNumberFormat="1" applyFont="1" applyFill="1" applyBorder="1" applyAlignment="1" applyProtection="1">
      <alignment horizontal="center" vertical="top"/>
      <protection hidden="1"/>
    </xf>
    <xf numFmtId="177" fontId="22" fillId="6" borderId="58" xfId="0" applyNumberFormat="1" applyFont="1" applyFill="1" applyBorder="1" applyAlignment="1" applyProtection="1">
      <alignment horizontal="center" vertical="top" wrapText="1"/>
      <protection hidden="1"/>
    </xf>
    <xf numFmtId="177" fontId="22" fillId="6" borderId="0" xfId="0" applyNumberFormat="1" applyFont="1" applyFill="1" applyAlignment="1" applyProtection="1">
      <alignment horizontal="center" vertical="top" wrapText="1"/>
      <protection hidden="1"/>
    </xf>
    <xf numFmtId="0" fontId="4" fillId="6" borderId="0" xfId="0" applyFont="1" applyFill="1" applyAlignment="1" applyProtection="1">
      <alignment horizontal="right" vertical="center"/>
      <protection hidden="1"/>
    </xf>
    <xf numFmtId="5" fontId="24" fillId="6" borderId="0" xfId="0" applyNumberFormat="1" applyFont="1" applyFill="1" applyAlignment="1" applyProtection="1">
      <alignment horizontal="center" vertical="center"/>
      <protection hidden="1"/>
    </xf>
    <xf numFmtId="177" fontId="26" fillId="6" borderId="0" xfId="0" applyNumberFormat="1" applyFont="1" applyFill="1" applyProtection="1">
      <alignment vertical="center"/>
      <protection hidden="1"/>
    </xf>
    <xf numFmtId="0" fontId="5" fillId="6" borderId="0" xfId="0" applyFont="1" applyFill="1" applyAlignment="1">
      <alignment horizontal="left" vertical="center"/>
    </xf>
    <xf numFmtId="179" fontId="24" fillId="6" borderId="0" xfId="0" applyNumberFormat="1" applyFont="1" applyFill="1" applyProtection="1">
      <alignment vertical="center"/>
      <protection hidden="1"/>
    </xf>
    <xf numFmtId="179" fontId="25" fillId="6" borderId="0" xfId="0" applyNumberFormat="1" applyFont="1" applyFill="1" applyProtection="1">
      <alignment vertical="center"/>
      <protection hidden="1"/>
    </xf>
    <xf numFmtId="179" fontId="5" fillId="6" borderId="0" xfId="0" applyNumberFormat="1" applyFont="1" applyFill="1" applyProtection="1">
      <alignment vertical="center"/>
      <protection hidden="1"/>
    </xf>
    <xf numFmtId="0" fontId="5" fillId="6" borderId="0" xfId="0" applyFont="1" applyFill="1" applyAlignment="1" applyProtection="1">
      <alignment horizontal="center" vertical="center" wrapText="1"/>
      <protection hidden="1"/>
    </xf>
    <xf numFmtId="0" fontId="5" fillId="6" borderId="0" xfId="0" applyFont="1" applyFill="1" applyAlignment="1" applyProtection="1">
      <alignment horizontal="center" vertical="center"/>
      <protection hidden="1"/>
    </xf>
    <xf numFmtId="177" fontId="5" fillId="6" borderId="0" xfId="0" applyNumberFormat="1" applyFont="1" applyFill="1" applyProtection="1">
      <alignment vertical="center"/>
      <protection hidden="1"/>
    </xf>
    <xf numFmtId="0" fontId="11" fillId="6" borderId="0" xfId="0" applyFont="1" applyFill="1" applyAlignment="1" applyProtection="1">
      <alignment horizontal="right" vertical="center"/>
      <protection hidden="1"/>
    </xf>
    <xf numFmtId="182" fontId="2" fillId="6" borderId="0" xfId="0" applyNumberFormat="1" applyFont="1" applyFill="1" applyAlignment="1" applyProtection="1">
      <alignment horizontal="center" vertical="center"/>
      <protection hidden="1"/>
    </xf>
    <xf numFmtId="0" fontId="27" fillId="0" borderId="0" xfId="0" applyFont="1">
      <alignment vertical="center"/>
    </xf>
    <xf numFmtId="177" fontId="22" fillId="0" borderId="0" xfId="0" applyNumberFormat="1" applyFont="1" applyAlignment="1" applyProtection="1">
      <alignment horizontal="left" vertical="top" wrapText="1"/>
      <protection hidden="1"/>
    </xf>
    <xf numFmtId="177" fontId="22" fillId="6" borderId="0" xfId="0" applyNumberFormat="1" applyFont="1" applyFill="1" applyAlignment="1" applyProtection="1">
      <alignment horizontal="left" vertical="top" wrapText="1"/>
      <protection hidden="1"/>
    </xf>
    <xf numFmtId="177" fontId="22" fillId="6" borderId="58" xfId="0" applyNumberFormat="1" applyFont="1" applyFill="1" applyBorder="1" applyAlignment="1" applyProtection="1">
      <alignment horizontal="left" vertical="top" wrapText="1"/>
      <protection hidden="1"/>
    </xf>
    <xf numFmtId="0" fontId="5" fillId="6" borderId="0" xfId="0" applyFont="1" applyFill="1" applyProtection="1">
      <alignment vertical="center"/>
      <protection hidden="1"/>
    </xf>
    <xf numFmtId="179" fontId="2" fillId="6" borderId="0" xfId="0" applyNumberFormat="1" applyFont="1" applyFill="1" applyProtection="1">
      <alignment vertical="center"/>
      <protection hidden="1"/>
    </xf>
    <xf numFmtId="177" fontId="22" fillId="0" borderId="0" xfId="0" applyNumberFormat="1" applyFont="1" applyAlignment="1" applyProtection="1">
      <alignment horizontal="center" vertical="top"/>
      <protection hidden="1"/>
    </xf>
    <xf numFmtId="0" fontId="27" fillId="7" borderId="0" xfId="0" applyFont="1" applyFill="1">
      <alignment vertical="center"/>
    </xf>
    <xf numFmtId="0" fontId="28" fillId="0" borderId="0" xfId="0" applyFont="1" applyAlignment="1" applyProtection="1">
      <alignment horizontal="center" vertical="center"/>
      <protection hidden="1"/>
    </xf>
    <xf numFmtId="0" fontId="3" fillId="0" borderId="0" xfId="0" applyFont="1" applyProtection="1">
      <alignment vertical="center"/>
      <protection hidden="1"/>
    </xf>
    <xf numFmtId="0" fontId="2" fillId="0" borderId="0" xfId="0" applyFont="1" applyProtection="1">
      <alignment vertical="center"/>
      <protection hidden="1"/>
    </xf>
    <xf numFmtId="0" fontId="10" fillId="0" borderId="0" xfId="0" applyFont="1" applyProtection="1">
      <alignment vertical="center"/>
      <protection hidden="1"/>
    </xf>
    <xf numFmtId="0" fontId="2" fillId="0" borderId="0" xfId="0" applyFont="1" applyAlignment="1" applyProtection="1">
      <alignment horizontal="center" vertical="center"/>
      <protection hidden="1"/>
    </xf>
    <xf numFmtId="0" fontId="2" fillId="6" borderId="0" xfId="0" applyFont="1" applyFill="1" applyProtection="1">
      <alignment vertical="center"/>
      <protection hidden="1"/>
    </xf>
    <xf numFmtId="0" fontId="2" fillId="0" borderId="14" xfId="0" applyFont="1" applyBorder="1" applyProtection="1">
      <alignment vertical="center"/>
      <protection hidden="1"/>
    </xf>
    <xf numFmtId="0" fontId="2" fillId="6" borderId="0" xfId="0" applyFont="1" applyFill="1" applyAlignment="1" applyProtection="1">
      <alignment horizontal="left" vertical="center" wrapText="1"/>
      <protection hidden="1"/>
    </xf>
    <xf numFmtId="0" fontId="10" fillId="0" borderId="0" xfId="0" applyFont="1" applyAlignment="1" applyProtection="1">
      <alignment vertical="top"/>
      <protection hidden="1"/>
    </xf>
    <xf numFmtId="0" fontId="2" fillId="0" borderId="26" xfId="0" applyFont="1" applyBorder="1" applyProtection="1">
      <alignment vertical="center"/>
      <protection hidden="1"/>
    </xf>
    <xf numFmtId="0" fontId="4" fillId="0" borderId="2" xfId="0" applyFont="1" applyBorder="1" applyAlignment="1" applyProtection="1">
      <alignment horizontal="center" vertical="center" shrinkToFit="1"/>
      <protection hidden="1"/>
    </xf>
    <xf numFmtId="0" fontId="2" fillId="0" borderId="30" xfId="0" applyFont="1" applyBorder="1" applyProtection="1">
      <alignment vertical="center"/>
      <protection hidden="1"/>
    </xf>
    <xf numFmtId="0" fontId="4" fillId="0" borderId="5" xfId="0" applyFont="1" applyBorder="1" applyAlignment="1" applyProtection="1">
      <alignment horizontal="center" vertical="center" shrinkToFit="1"/>
      <protection hidden="1"/>
    </xf>
    <xf numFmtId="0" fontId="2" fillId="0" borderId="20" xfId="0" applyFont="1" applyBorder="1" applyProtection="1">
      <alignment vertical="center"/>
      <protection hidden="1"/>
    </xf>
    <xf numFmtId="0" fontId="3" fillId="0" borderId="0" xfId="0" applyFont="1" applyAlignment="1" applyProtection="1">
      <alignment vertical="center" wrapText="1"/>
      <protection hidden="1"/>
    </xf>
    <xf numFmtId="0" fontId="4" fillId="6" borderId="0" xfId="0" applyFont="1" applyFill="1" applyAlignment="1" applyProtection="1">
      <alignment horizontal="left" vertical="center" wrapText="1"/>
      <protection hidden="1"/>
    </xf>
    <xf numFmtId="0" fontId="2" fillId="0" borderId="32" xfId="0" applyFont="1" applyBorder="1" applyProtection="1">
      <alignment vertical="center"/>
      <protection hidden="1"/>
    </xf>
    <xf numFmtId="0" fontId="2" fillId="0" borderId="33" xfId="0" applyFont="1" applyBorder="1" applyProtection="1">
      <alignment vertical="center"/>
      <protection hidden="1"/>
    </xf>
    <xf numFmtId="0" fontId="19" fillId="0" borderId="0" xfId="0" applyFont="1" applyAlignment="1" applyProtection="1">
      <protection hidden="1"/>
    </xf>
    <xf numFmtId="0" fontId="2" fillId="0" borderId="35" xfId="0" applyFont="1" applyBorder="1" applyProtection="1">
      <alignment vertical="center"/>
      <protection hidden="1"/>
    </xf>
    <xf numFmtId="0" fontId="2" fillId="0" borderId="36" xfId="0" applyFont="1" applyBorder="1" applyProtection="1">
      <alignment vertical="center"/>
      <protection hidden="1"/>
    </xf>
    <xf numFmtId="0" fontId="2" fillId="0" borderId="21" xfId="0" applyFont="1" applyBorder="1" applyProtection="1">
      <alignment vertical="center"/>
      <protection hidden="1"/>
    </xf>
    <xf numFmtId="0" fontId="0" fillId="6" borderId="0" xfId="0" applyFill="1" applyAlignment="1" applyProtection="1">
      <alignment horizontal="left" vertical="center"/>
      <protection hidden="1"/>
    </xf>
    <xf numFmtId="0" fontId="3" fillId="0" borderId="0" xfId="0" applyFont="1" applyAlignment="1" applyProtection="1">
      <alignment wrapText="1"/>
      <protection hidden="1"/>
    </xf>
    <xf numFmtId="177" fontId="2" fillId="0" borderId="27" xfId="0" applyNumberFormat="1" applyFont="1" applyBorder="1" applyProtection="1">
      <alignment vertical="center"/>
      <protection hidden="1"/>
    </xf>
    <xf numFmtId="0" fontId="4" fillId="0" borderId="73" xfId="0" applyFont="1" applyBorder="1" applyAlignment="1" applyProtection="1">
      <alignment horizontal="left" vertical="center" wrapText="1"/>
      <protection hidden="1"/>
    </xf>
    <xf numFmtId="0" fontId="4" fillId="0" borderId="133" xfId="0" applyFont="1" applyBorder="1" applyAlignment="1" applyProtection="1">
      <alignment horizontal="left" vertical="center" wrapText="1"/>
      <protection hidden="1"/>
    </xf>
    <xf numFmtId="177" fontId="2" fillId="0" borderId="161" xfId="0" applyNumberFormat="1" applyFont="1" applyBorder="1" applyProtection="1">
      <alignment vertical="center"/>
      <protection hidden="1"/>
    </xf>
    <xf numFmtId="0" fontId="4" fillId="0" borderId="117" xfId="0" applyFont="1" applyBorder="1" applyAlignment="1" applyProtection="1">
      <alignment horizontal="left" vertical="center" wrapText="1"/>
      <protection hidden="1"/>
    </xf>
    <xf numFmtId="0" fontId="4" fillId="0" borderId="134" xfId="0" applyFont="1" applyBorder="1" applyAlignment="1" applyProtection="1">
      <alignment horizontal="left" vertical="center" wrapText="1"/>
      <protection hidden="1"/>
    </xf>
    <xf numFmtId="0" fontId="4" fillId="0" borderId="131" xfId="0" applyFont="1" applyBorder="1" applyAlignment="1" applyProtection="1">
      <alignment horizontal="left" vertical="center" wrapText="1"/>
      <protection hidden="1"/>
    </xf>
    <xf numFmtId="0" fontId="4" fillId="0" borderId="171" xfId="0" applyFont="1" applyBorder="1" applyAlignment="1" applyProtection="1">
      <alignment horizontal="left" vertical="center" wrapText="1"/>
      <protection hidden="1"/>
    </xf>
    <xf numFmtId="177" fontId="2" fillId="0" borderId="188" xfId="0" applyNumberFormat="1" applyFont="1" applyBorder="1" applyProtection="1">
      <alignment vertical="center"/>
      <protection hidden="1"/>
    </xf>
    <xf numFmtId="0" fontId="32" fillId="0" borderId="167" xfId="0" applyFont="1" applyBorder="1" applyAlignment="1" applyProtection="1">
      <alignment horizontal="left" vertical="center" wrapText="1"/>
      <protection hidden="1"/>
    </xf>
    <xf numFmtId="177" fontId="2" fillId="0" borderId="167" xfId="0" applyNumberFormat="1" applyFont="1" applyBorder="1" applyProtection="1">
      <alignment vertical="center"/>
      <protection hidden="1"/>
    </xf>
    <xf numFmtId="0" fontId="4" fillId="0" borderId="76" xfId="0" applyFont="1" applyBorder="1" applyAlignment="1" applyProtection="1">
      <alignment horizontal="left" vertical="center" wrapText="1"/>
      <protection hidden="1"/>
    </xf>
    <xf numFmtId="0" fontId="4" fillId="0" borderId="135" xfId="0" applyFont="1" applyBorder="1" applyAlignment="1" applyProtection="1">
      <alignment horizontal="left" vertical="center" wrapText="1"/>
      <protection hidden="1"/>
    </xf>
    <xf numFmtId="177" fontId="2" fillId="0" borderId="184" xfId="0" applyNumberFormat="1" applyFont="1" applyBorder="1" applyProtection="1">
      <alignment vertical="center"/>
      <protection hidden="1"/>
    </xf>
    <xf numFmtId="177" fontId="2" fillId="0" borderId="187" xfId="0" applyNumberFormat="1" applyFont="1" applyBorder="1" applyProtection="1">
      <alignment vertical="center"/>
      <protection hidden="1"/>
    </xf>
    <xf numFmtId="0" fontId="4" fillId="0" borderId="187" xfId="0" applyFont="1" applyBorder="1" applyAlignment="1" applyProtection="1">
      <alignment horizontal="left" vertical="center" wrapText="1"/>
      <protection hidden="1"/>
    </xf>
    <xf numFmtId="177" fontId="2" fillId="0" borderId="55" xfId="0" applyNumberFormat="1" applyFont="1" applyBorder="1" applyProtection="1">
      <alignment vertical="center"/>
      <protection hidden="1"/>
    </xf>
    <xf numFmtId="0" fontId="4" fillId="0" borderId="177" xfId="0" applyFont="1" applyBorder="1" applyAlignment="1" applyProtection="1">
      <alignment horizontal="left" vertical="center" wrapText="1"/>
      <protection hidden="1"/>
    </xf>
    <xf numFmtId="0" fontId="4" fillId="0" borderId="178" xfId="0" applyFont="1" applyBorder="1" applyAlignment="1" applyProtection="1">
      <alignment horizontal="left" vertical="center" wrapText="1"/>
      <protection hidden="1"/>
    </xf>
    <xf numFmtId="0" fontId="4" fillId="0" borderId="129" xfId="0" applyFont="1" applyBorder="1" applyAlignment="1" applyProtection="1">
      <alignment horizontal="left" vertical="center" wrapText="1"/>
      <protection hidden="1"/>
    </xf>
    <xf numFmtId="0" fontId="4" fillId="0" borderId="172" xfId="0" applyFont="1" applyBorder="1" applyAlignment="1" applyProtection="1">
      <alignment horizontal="left" vertical="center" wrapText="1"/>
      <protection hidden="1"/>
    </xf>
    <xf numFmtId="0" fontId="4" fillId="0" borderId="184" xfId="0" applyFont="1" applyBorder="1" applyAlignment="1" applyProtection="1">
      <alignment horizontal="left" vertical="center" wrapText="1"/>
      <protection hidden="1"/>
    </xf>
    <xf numFmtId="177" fontId="2" fillId="0" borderId="56" xfId="0" applyNumberFormat="1" applyFont="1" applyBorder="1" applyProtection="1">
      <alignment vertical="center"/>
      <protection hidden="1"/>
    </xf>
    <xf numFmtId="177" fontId="2" fillId="0" borderId="189" xfId="0" applyNumberFormat="1" applyFont="1" applyBorder="1" applyProtection="1">
      <alignment vertical="center"/>
      <protection hidden="1"/>
    </xf>
    <xf numFmtId="0" fontId="4" fillId="0" borderId="175" xfId="0" applyFont="1" applyBorder="1" applyAlignment="1" applyProtection="1">
      <alignment horizontal="left" vertical="center" wrapText="1"/>
      <protection hidden="1"/>
    </xf>
    <xf numFmtId="0" fontId="4" fillId="0" borderId="176" xfId="0" applyFont="1" applyBorder="1" applyAlignment="1" applyProtection="1">
      <alignment horizontal="left" vertical="center" wrapText="1"/>
      <protection hidden="1"/>
    </xf>
    <xf numFmtId="177" fontId="2" fillId="0" borderId="168" xfId="0" applyNumberFormat="1" applyFont="1" applyBorder="1" applyProtection="1">
      <alignment vertical="center"/>
      <protection hidden="1"/>
    </xf>
    <xf numFmtId="0" fontId="4" fillId="0" borderId="168" xfId="0" applyFont="1" applyBorder="1" applyAlignment="1" applyProtection="1">
      <alignment horizontal="left" vertical="center" wrapText="1"/>
      <protection hidden="1"/>
    </xf>
    <xf numFmtId="0" fontId="4" fillId="0" borderId="163" xfId="0" applyFont="1" applyBorder="1" applyAlignment="1" applyProtection="1">
      <alignment horizontal="left" vertical="center" wrapText="1"/>
      <protection hidden="1"/>
    </xf>
    <xf numFmtId="0" fontId="4" fillId="0" borderId="179" xfId="0" applyFont="1" applyBorder="1" applyAlignment="1" applyProtection="1">
      <alignment horizontal="left" vertical="center" wrapText="1"/>
      <protection hidden="1"/>
    </xf>
    <xf numFmtId="177" fontId="2" fillId="0" borderId="112" xfId="0" applyNumberFormat="1" applyFont="1" applyBorder="1" applyProtection="1">
      <alignment vertical="center"/>
      <protection hidden="1"/>
    </xf>
    <xf numFmtId="177" fontId="2" fillId="0" borderId="182" xfId="0" applyNumberFormat="1" applyFont="1" applyBorder="1" applyProtection="1">
      <alignment vertical="center"/>
      <protection hidden="1"/>
    </xf>
    <xf numFmtId="177" fontId="2" fillId="0" borderId="180" xfId="0" applyNumberFormat="1" applyFont="1" applyBorder="1" applyProtection="1">
      <alignment vertical="center"/>
      <protection hidden="1"/>
    </xf>
    <xf numFmtId="177" fontId="2" fillId="0" borderId="113" xfId="0" applyNumberFormat="1" applyFont="1" applyBorder="1" applyProtection="1">
      <alignment vertical="center"/>
      <protection hidden="1"/>
    </xf>
    <xf numFmtId="0" fontId="4" fillId="0" borderId="78" xfId="0" applyFont="1" applyBorder="1" applyAlignment="1" applyProtection="1">
      <alignment horizontal="left" vertical="center" wrapText="1"/>
      <protection hidden="1"/>
    </xf>
    <xf numFmtId="0" fontId="4" fillId="0" borderId="136" xfId="0" applyFont="1" applyBorder="1" applyAlignment="1" applyProtection="1">
      <alignment horizontal="left" vertical="center" wrapText="1"/>
      <protection hidden="1"/>
    </xf>
    <xf numFmtId="0" fontId="27" fillId="6" borderId="0" xfId="0" applyFont="1" applyFill="1" applyProtection="1">
      <alignment vertical="center"/>
      <protection hidden="1"/>
    </xf>
    <xf numFmtId="0" fontId="27" fillId="6" borderId="153" xfId="0" applyFont="1" applyFill="1" applyBorder="1" applyProtection="1">
      <alignment vertical="center"/>
      <protection hidden="1"/>
    </xf>
    <xf numFmtId="0" fontId="27" fillId="8" borderId="0" xfId="0" applyFont="1" applyFill="1" applyProtection="1">
      <alignment vertical="center"/>
      <protection hidden="1"/>
    </xf>
    <xf numFmtId="0" fontId="0" fillId="6" borderId="0" xfId="0" applyFill="1" applyProtection="1">
      <alignment vertical="center"/>
      <protection hidden="1"/>
    </xf>
    <xf numFmtId="0" fontId="7" fillId="6" borderId="0" xfId="0" applyFont="1" applyFill="1" applyAlignment="1" applyProtection="1">
      <alignment horizontal="left" vertical="center"/>
      <protection hidden="1"/>
    </xf>
    <xf numFmtId="0" fontId="7" fillId="6" borderId="0" xfId="0" applyFont="1" applyFill="1" applyProtection="1">
      <alignment vertical="center"/>
      <protection hidden="1"/>
    </xf>
    <xf numFmtId="0" fontId="4" fillId="0" borderId="85" xfId="0" applyFont="1" applyBorder="1" applyAlignment="1" applyProtection="1">
      <alignment horizontal="left" vertical="center" wrapText="1"/>
      <protection hidden="1"/>
    </xf>
    <xf numFmtId="0" fontId="7" fillId="0" borderId="158" xfId="0" applyFont="1" applyBorder="1" applyAlignment="1" applyProtection="1">
      <alignment horizontal="left" vertical="center"/>
      <protection hidden="1"/>
    </xf>
    <xf numFmtId="0" fontId="7" fillId="0" borderId="159" xfId="0" applyFont="1" applyBorder="1" applyAlignment="1" applyProtection="1">
      <alignment horizontal="left" vertical="center"/>
      <protection hidden="1"/>
    </xf>
    <xf numFmtId="0" fontId="4" fillId="6" borderId="0" xfId="0" applyFont="1" applyFill="1" applyAlignment="1" applyProtection="1">
      <alignment horizontal="left" vertical="center"/>
      <protection hidden="1"/>
    </xf>
    <xf numFmtId="177" fontId="5" fillId="6" borderId="58" xfId="0" applyNumberFormat="1" applyFont="1" applyFill="1" applyBorder="1" applyProtection="1">
      <alignment vertical="center"/>
      <protection hidden="1"/>
    </xf>
    <xf numFmtId="179" fontId="5" fillId="6" borderId="58" xfId="0" applyNumberFormat="1" applyFont="1" applyFill="1" applyBorder="1" applyProtection="1">
      <alignment vertical="center"/>
      <protection hidden="1"/>
    </xf>
    <xf numFmtId="177" fontId="5" fillId="0" borderId="139" xfId="0" applyNumberFormat="1" applyFont="1" applyBorder="1" applyProtection="1">
      <alignment vertical="center"/>
      <protection locked="0"/>
    </xf>
    <xf numFmtId="0" fontId="4" fillId="0" borderId="0" xfId="0" applyFont="1" applyAlignment="1" applyProtection="1">
      <alignment horizontal="left" vertical="top"/>
      <protection hidden="1"/>
    </xf>
    <xf numFmtId="0" fontId="2" fillId="0" borderId="0" xfId="0" applyFont="1" applyAlignment="1" applyProtection="1">
      <alignment horizontal="left" vertical="top"/>
      <protection hidden="1"/>
    </xf>
    <xf numFmtId="177" fontId="2" fillId="0" borderId="0" xfId="0" applyNumberFormat="1" applyFont="1" applyAlignment="1" applyProtection="1">
      <alignment vertical="top"/>
      <protection hidden="1"/>
    </xf>
    <xf numFmtId="177" fontId="35" fillId="0" borderId="114" xfId="0" applyNumberFormat="1" applyFont="1" applyBorder="1" applyProtection="1">
      <alignment vertical="center"/>
      <protection hidden="1"/>
    </xf>
    <xf numFmtId="0" fontId="36" fillId="5" borderId="9" xfId="0" applyFont="1" applyFill="1" applyBorder="1">
      <alignment vertical="center"/>
    </xf>
    <xf numFmtId="0" fontId="37" fillId="0" borderId="10" xfId="0" quotePrefix="1" applyFont="1" applyBorder="1">
      <alignment vertical="center"/>
    </xf>
    <xf numFmtId="0" fontId="37" fillId="0" borderId="94" xfId="0" applyFont="1" applyBorder="1">
      <alignment vertical="center"/>
    </xf>
    <xf numFmtId="0" fontId="37" fillId="0" borderId="118" xfId="0" applyFont="1" applyBorder="1">
      <alignment vertical="center"/>
    </xf>
    <xf numFmtId="0" fontId="37" fillId="0" borderId="120" xfId="0" applyFont="1" applyBorder="1">
      <alignment vertical="center"/>
    </xf>
    <xf numFmtId="0" fontId="37" fillId="0" borderId="75" xfId="0" applyFont="1" applyBorder="1">
      <alignment vertical="center"/>
    </xf>
    <xf numFmtId="0" fontId="37" fillId="0" borderId="74" xfId="0" applyFont="1" applyBorder="1">
      <alignment vertical="center"/>
    </xf>
    <xf numFmtId="0" fontId="37" fillId="0" borderId="0" xfId="0" applyFont="1">
      <alignment vertical="center"/>
    </xf>
    <xf numFmtId="177" fontId="38" fillId="0" borderId="114" xfId="0" applyNumberFormat="1" applyFont="1" applyBorder="1" applyProtection="1">
      <alignment vertical="center"/>
      <protection hidden="1"/>
    </xf>
    <xf numFmtId="0" fontId="39" fillId="0" borderId="15" xfId="0" applyFont="1" applyBorder="1" applyAlignment="1" applyProtection="1">
      <alignment horizontal="center" vertical="center" shrinkToFit="1"/>
      <protection hidden="1"/>
    </xf>
    <xf numFmtId="0" fontId="39" fillId="0" borderId="2"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shrinkToFit="1"/>
      <protection hidden="1"/>
    </xf>
    <xf numFmtId="0" fontId="39" fillId="0" borderId="3" xfId="0" applyFont="1" applyBorder="1" applyAlignment="1" applyProtection="1">
      <alignment horizontal="center" vertical="center" shrinkToFit="1"/>
      <protection hidden="1"/>
    </xf>
    <xf numFmtId="0" fontId="39" fillId="0" borderId="31" xfId="0" applyFont="1" applyBorder="1" applyAlignment="1" applyProtection="1">
      <alignment horizontal="center" vertical="center" shrinkToFit="1"/>
      <protection hidden="1"/>
    </xf>
    <xf numFmtId="0" fontId="39" fillId="0" borderId="5" xfId="0" applyFont="1" applyBorder="1" applyAlignment="1" applyProtection="1">
      <alignment horizontal="center" vertical="center" shrinkToFit="1"/>
      <protection hidden="1"/>
    </xf>
    <xf numFmtId="0" fontId="39" fillId="0" borderId="22" xfId="0" applyFont="1" applyBorder="1" applyAlignment="1" applyProtection="1">
      <alignment horizontal="center" vertical="center" shrinkToFit="1"/>
      <protection hidden="1"/>
    </xf>
    <xf numFmtId="0" fontId="33" fillId="0" borderId="4" xfId="0" applyFont="1" applyBorder="1" applyAlignment="1" applyProtection="1">
      <alignment horizontal="right"/>
      <protection hidden="1"/>
    </xf>
    <xf numFmtId="0" fontId="31" fillId="0" borderId="4" xfId="0" applyFont="1" applyBorder="1" applyAlignment="1" applyProtection="1">
      <alignment horizontal="right" vertical="top"/>
      <protection hidden="1"/>
    </xf>
    <xf numFmtId="0" fontId="5" fillId="4" borderId="109" xfId="0" applyFont="1" applyFill="1" applyBorder="1" applyAlignment="1" applyProtection="1">
      <alignment horizontal="left" vertical="center"/>
      <protection hidden="1"/>
    </xf>
    <xf numFmtId="0" fontId="40" fillId="0" borderId="0" xfId="0" applyFont="1" applyAlignment="1" applyProtection="1">
      <alignment horizontal="left" vertical="center"/>
      <protection hidden="1"/>
    </xf>
    <xf numFmtId="0" fontId="2" fillId="0" borderId="3" xfId="0" applyFont="1" applyBorder="1" applyAlignment="1" applyProtection="1">
      <alignment horizontal="left" vertical="top"/>
      <protection hidden="1"/>
    </xf>
    <xf numFmtId="0" fontId="2" fillId="0" borderId="173" xfId="0" applyFont="1" applyBorder="1" applyAlignment="1" applyProtection="1">
      <alignment horizontal="left" vertical="top"/>
      <protection hidden="1"/>
    </xf>
    <xf numFmtId="0" fontId="2" fillId="0" borderId="70" xfId="0" applyFont="1" applyBorder="1" applyAlignment="1" applyProtection="1">
      <alignment horizontal="left" vertical="top"/>
      <protection hidden="1"/>
    </xf>
    <xf numFmtId="177" fontId="5" fillId="4" borderId="71" xfId="0" applyNumberFormat="1" applyFont="1" applyFill="1" applyBorder="1" applyAlignment="1" applyProtection="1">
      <alignment vertical="top"/>
      <protection hidden="1"/>
    </xf>
    <xf numFmtId="177" fontId="5" fillId="4" borderId="8" xfId="0" applyNumberFormat="1" applyFont="1" applyFill="1" applyBorder="1" applyAlignment="1" applyProtection="1">
      <alignment vertical="top"/>
      <protection hidden="1"/>
    </xf>
    <xf numFmtId="0" fontId="7" fillId="4" borderId="72" xfId="0" applyFont="1" applyFill="1" applyBorder="1" applyAlignment="1" applyProtection="1">
      <alignment horizontal="left" vertical="top"/>
      <protection hidden="1"/>
    </xf>
    <xf numFmtId="0" fontId="7" fillId="4" borderId="83" xfId="0" applyFont="1" applyFill="1" applyBorder="1" applyAlignment="1" applyProtection="1">
      <alignment horizontal="left" vertical="top"/>
      <protection hidden="1"/>
    </xf>
    <xf numFmtId="177" fontId="2" fillId="4" borderId="181" xfId="0" applyNumberFormat="1" applyFont="1" applyFill="1" applyBorder="1" applyAlignment="1" applyProtection="1">
      <alignment vertical="top"/>
      <protection hidden="1"/>
    </xf>
    <xf numFmtId="177" fontId="2" fillId="0" borderId="27" xfId="0" applyNumberFormat="1" applyFont="1" applyBorder="1" applyAlignment="1" applyProtection="1">
      <alignment vertical="top"/>
      <protection locked="0"/>
    </xf>
    <xf numFmtId="0" fontId="4" fillId="0" borderId="73" xfId="0" applyFont="1" applyBorder="1" applyAlignment="1" applyProtection="1">
      <alignment horizontal="left" vertical="top" wrapText="1"/>
      <protection locked="0"/>
    </xf>
    <xf numFmtId="177" fontId="34" fillId="0" borderId="27" xfId="0" applyNumberFormat="1" applyFont="1" applyBorder="1" applyAlignment="1" applyProtection="1">
      <alignment vertical="top"/>
      <protection locked="0"/>
    </xf>
    <xf numFmtId="0" fontId="4" fillId="0" borderId="133" xfId="0" applyFont="1" applyBorder="1" applyAlignment="1" applyProtection="1">
      <alignment horizontal="left" vertical="top" wrapText="1"/>
      <protection locked="0"/>
    </xf>
    <xf numFmtId="177" fontId="2" fillId="4" borderId="169" xfId="0" applyNumberFormat="1" applyFont="1" applyFill="1" applyBorder="1" applyAlignment="1" applyProtection="1">
      <alignment vertical="top"/>
      <protection hidden="1"/>
    </xf>
    <xf numFmtId="177" fontId="2" fillId="0" borderId="161" xfId="0" applyNumberFormat="1" applyFont="1" applyBorder="1" applyAlignment="1" applyProtection="1">
      <alignment vertical="top"/>
      <protection locked="0"/>
    </xf>
    <xf numFmtId="0" fontId="4" fillId="0" borderId="117" xfId="0" applyFont="1" applyBorder="1" applyAlignment="1" applyProtection="1">
      <alignment horizontal="left" vertical="top" wrapText="1"/>
      <protection locked="0"/>
    </xf>
    <xf numFmtId="177" fontId="34" fillId="0" borderId="161" xfId="0" applyNumberFormat="1" applyFont="1" applyBorder="1" applyAlignment="1" applyProtection="1">
      <alignment vertical="top"/>
      <protection locked="0"/>
    </xf>
    <xf numFmtId="0" fontId="4" fillId="0" borderId="134" xfId="0" applyFont="1" applyBorder="1" applyAlignment="1" applyProtection="1">
      <alignment horizontal="left" vertical="top" wrapText="1"/>
      <protection locked="0"/>
    </xf>
    <xf numFmtId="177" fontId="2" fillId="0" borderId="0" xfId="0" applyNumberFormat="1" applyFont="1" applyAlignment="1" applyProtection="1">
      <alignment vertical="top"/>
      <protection locked="0"/>
    </xf>
    <xf numFmtId="0" fontId="4" fillId="0" borderId="131" xfId="0" applyFont="1" applyBorder="1" applyAlignment="1" applyProtection="1">
      <alignment horizontal="left" vertical="top" wrapText="1"/>
      <protection locked="0"/>
    </xf>
    <xf numFmtId="177" fontId="34" fillId="0" borderId="0" xfId="0" applyNumberFormat="1" applyFont="1" applyAlignment="1" applyProtection="1">
      <alignment vertical="top"/>
      <protection locked="0"/>
    </xf>
    <xf numFmtId="0" fontId="4" fillId="0" borderId="171" xfId="0" applyFont="1" applyBorder="1" applyAlignment="1" applyProtection="1">
      <alignment horizontal="left" vertical="top" wrapText="1"/>
      <protection locked="0"/>
    </xf>
    <xf numFmtId="177" fontId="2" fillId="0" borderId="188" xfId="0" applyNumberFormat="1" applyFont="1" applyBorder="1" applyAlignment="1" applyProtection="1">
      <alignment vertical="top"/>
      <protection locked="0"/>
    </xf>
    <xf numFmtId="0" fontId="32" fillId="0" borderId="167" xfId="0" applyFont="1" applyBorder="1" applyAlignment="1" applyProtection="1">
      <alignment horizontal="left" vertical="top" wrapText="1"/>
      <protection locked="0"/>
    </xf>
    <xf numFmtId="177" fontId="2" fillId="4" borderId="183" xfId="0" applyNumberFormat="1" applyFont="1" applyFill="1" applyBorder="1" applyAlignment="1" applyProtection="1">
      <alignment vertical="top"/>
      <protection hidden="1"/>
    </xf>
    <xf numFmtId="177" fontId="34" fillId="0" borderId="167" xfId="0" applyNumberFormat="1" applyFont="1" applyBorder="1" applyAlignment="1" applyProtection="1">
      <alignment vertical="top"/>
      <protection locked="0"/>
    </xf>
    <xf numFmtId="0" fontId="4" fillId="0" borderId="76" xfId="0" applyFont="1" applyBorder="1" applyAlignment="1" applyProtection="1">
      <alignment horizontal="left" vertical="top" wrapText="1"/>
      <protection locked="0"/>
    </xf>
    <xf numFmtId="177" fontId="2" fillId="4" borderId="185" xfId="0" applyNumberFormat="1" applyFont="1" applyFill="1" applyBorder="1" applyAlignment="1" applyProtection="1">
      <alignment vertical="top"/>
      <protection hidden="1"/>
    </xf>
    <xf numFmtId="0" fontId="4" fillId="0" borderId="135" xfId="0" applyFont="1" applyBorder="1" applyAlignment="1" applyProtection="1">
      <alignment horizontal="left" vertical="top" wrapText="1"/>
      <protection locked="0"/>
    </xf>
    <xf numFmtId="177" fontId="2" fillId="4" borderId="174" xfId="0" applyNumberFormat="1" applyFont="1" applyFill="1" applyBorder="1" applyAlignment="1" applyProtection="1">
      <alignment vertical="top"/>
      <protection hidden="1"/>
    </xf>
    <xf numFmtId="177" fontId="34" fillId="0" borderId="188" xfId="0" applyNumberFormat="1" applyFont="1" applyBorder="1" applyAlignment="1" applyProtection="1">
      <alignment vertical="top"/>
      <protection locked="0"/>
    </xf>
    <xf numFmtId="177" fontId="2" fillId="0" borderId="184" xfId="0" applyNumberFormat="1" applyFont="1" applyBorder="1" applyAlignment="1" applyProtection="1">
      <alignment vertical="top"/>
      <protection locked="0"/>
    </xf>
    <xf numFmtId="177" fontId="2" fillId="4" borderId="170" xfId="0" applyNumberFormat="1" applyFont="1" applyFill="1" applyBorder="1" applyAlignment="1" applyProtection="1">
      <alignment vertical="top"/>
      <protection hidden="1"/>
    </xf>
    <xf numFmtId="177" fontId="2" fillId="0" borderId="187" xfId="0" applyNumberFormat="1" applyFont="1" applyBorder="1" applyAlignment="1" applyProtection="1">
      <alignment vertical="top"/>
      <protection locked="0"/>
    </xf>
    <xf numFmtId="0" fontId="4" fillId="0" borderId="187" xfId="0" applyFont="1" applyBorder="1" applyAlignment="1" applyProtection="1">
      <alignment horizontal="left" vertical="top" wrapText="1"/>
      <protection locked="0"/>
    </xf>
    <xf numFmtId="177" fontId="2" fillId="0" borderId="55" xfId="0" applyNumberFormat="1" applyFont="1" applyBorder="1" applyAlignment="1" applyProtection="1">
      <alignment vertical="top"/>
      <protection locked="0"/>
    </xf>
    <xf numFmtId="0" fontId="4" fillId="0" borderId="177" xfId="0" applyFont="1" applyBorder="1" applyAlignment="1" applyProtection="1">
      <alignment horizontal="left" vertical="top" wrapText="1"/>
      <protection locked="0"/>
    </xf>
    <xf numFmtId="177" fontId="2" fillId="4" borderId="186" xfId="0" applyNumberFormat="1" applyFont="1" applyFill="1" applyBorder="1" applyAlignment="1" applyProtection="1">
      <alignment vertical="top"/>
      <protection hidden="1"/>
    </xf>
    <xf numFmtId="0" fontId="4" fillId="0" borderId="178" xfId="0" applyFont="1" applyBorder="1" applyAlignment="1" applyProtection="1">
      <alignment horizontal="left" vertical="top" wrapText="1"/>
      <protection locked="0"/>
    </xf>
    <xf numFmtId="177" fontId="5" fillId="4" borderId="170" xfId="0" applyNumberFormat="1" applyFont="1" applyFill="1" applyBorder="1" applyAlignment="1" applyProtection="1">
      <alignment vertical="top"/>
      <protection hidden="1"/>
    </xf>
    <xf numFmtId="177" fontId="5" fillId="4" borderId="55" xfId="0" applyNumberFormat="1" applyFont="1" applyFill="1" applyBorder="1" applyAlignment="1" applyProtection="1">
      <alignment vertical="top"/>
      <protection hidden="1"/>
    </xf>
    <xf numFmtId="0" fontId="7" fillId="4" borderId="177" xfId="0" applyFont="1" applyFill="1" applyBorder="1" applyAlignment="1" applyProtection="1">
      <alignment horizontal="left" vertical="top"/>
      <protection hidden="1"/>
    </xf>
    <xf numFmtId="177" fontId="5" fillId="4" borderId="186" xfId="0" applyNumberFormat="1" applyFont="1" applyFill="1" applyBorder="1" applyAlignment="1" applyProtection="1">
      <alignment vertical="top"/>
      <protection hidden="1"/>
    </xf>
    <xf numFmtId="0" fontId="7" fillId="4" borderId="178" xfId="0" applyFont="1" applyFill="1" applyBorder="1" applyAlignment="1" applyProtection="1">
      <alignment horizontal="left" vertical="top"/>
      <protection hidden="1"/>
    </xf>
    <xf numFmtId="0" fontId="4" fillId="0" borderId="129" xfId="0" applyFont="1" applyBorder="1" applyAlignment="1" applyProtection="1">
      <alignment horizontal="left" vertical="top" wrapText="1"/>
      <protection locked="0"/>
    </xf>
    <xf numFmtId="0" fontId="4" fillId="0" borderId="172" xfId="0" applyFont="1" applyBorder="1" applyAlignment="1" applyProtection="1">
      <alignment horizontal="left" vertical="top" wrapText="1"/>
      <protection locked="0"/>
    </xf>
    <xf numFmtId="177" fontId="2" fillId="0" borderId="167" xfId="0" applyNumberFormat="1" applyFont="1" applyBorder="1" applyAlignment="1" applyProtection="1">
      <alignment vertical="top"/>
      <protection locked="0"/>
    </xf>
    <xf numFmtId="0" fontId="4" fillId="0" borderId="184" xfId="0" applyFont="1" applyBorder="1" applyAlignment="1" applyProtection="1">
      <alignment horizontal="left" vertical="top" wrapText="1"/>
      <protection locked="0"/>
    </xf>
    <xf numFmtId="177" fontId="2" fillId="0" borderId="56" xfId="0" applyNumberFormat="1" applyFont="1" applyBorder="1" applyAlignment="1" applyProtection="1">
      <alignment vertical="top"/>
      <protection locked="0"/>
    </xf>
    <xf numFmtId="177" fontId="2" fillId="4" borderId="190" xfId="0" applyNumberFormat="1" applyFont="1" applyFill="1" applyBorder="1" applyAlignment="1" applyProtection="1">
      <alignment vertical="top"/>
      <protection hidden="1"/>
    </xf>
    <xf numFmtId="177" fontId="2" fillId="0" borderId="189" xfId="0" applyNumberFormat="1" applyFont="1" applyBorder="1" applyAlignment="1" applyProtection="1">
      <alignment vertical="top"/>
      <protection locked="0"/>
    </xf>
    <xf numFmtId="0" fontId="4" fillId="0" borderId="175" xfId="0" applyFont="1" applyBorder="1" applyAlignment="1" applyProtection="1">
      <alignment horizontal="left" vertical="top" wrapText="1"/>
      <protection locked="0"/>
    </xf>
    <xf numFmtId="0" fontId="4" fillId="0" borderId="176" xfId="0" applyFont="1" applyBorder="1" applyAlignment="1" applyProtection="1">
      <alignment horizontal="left" vertical="top" wrapText="1"/>
      <protection locked="0"/>
    </xf>
    <xf numFmtId="177" fontId="2" fillId="0" borderId="168" xfId="0" applyNumberFormat="1" applyFont="1" applyBorder="1" applyAlignment="1" applyProtection="1">
      <alignment vertical="top"/>
      <protection locked="0"/>
    </xf>
    <xf numFmtId="0" fontId="4" fillId="0" borderId="168" xfId="0" applyFont="1" applyBorder="1" applyAlignment="1" applyProtection="1">
      <alignment horizontal="left" vertical="top" wrapText="1"/>
      <protection locked="0"/>
    </xf>
    <xf numFmtId="0" fontId="4" fillId="0" borderId="163" xfId="0" applyFont="1" applyBorder="1" applyAlignment="1" applyProtection="1">
      <alignment horizontal="left" vertical="top" wrapText="1"/>
      <protection locked="0"/>
    </xf>
    <xf numFmtId="0" fontId="4" fillId="0" borderId="179" xfId="0" applyFont="1" applyBorder="1" applyAlignment="1" applyProtection="1">
      <alignment horizontal="left" vertical="top" wrapText="1"/>
      <protection locked="0"/>
    </xf>
    <xf numFmtId="177" fontId="2" fillId="0" borderId="112" xfId="0" applyNumberFormat="1" applyFont="1" applyBorder="1" applyAlignment="1" applyProtection="1">
      <alignment vertical="top"/>
      <protection locked="0"/>
    </xf>
    <xf numFmtId="177" fontId="2" fillId="0" borderId="182" xfId="0" applyNumberFormat="1" applyFont="1" applyBorder="1" applyAlignment="1" applyProtection="1">
      <alignment vertical="top"/>
      <protection locked="0"/>
    </xf>
    <xf numFmtId="177" fontId="2" fillId="0" borderId="180" xfId="0" applyNumberFormat="1" applyFont="1" applyBorder="1" applyAlignment="1" applyProtection="1">
      <alignment vertical="top"/>
      <protection locked="0"/>
    </xf>
    <xf numFmtId="177" fontId="2" fillId="4" borderId="77" xfId="0" applyNumberFormat="1" applyFont="1" applyFill="1" applyBorder="1" applyAlignment="1" applyProtection="1">
      <alignment vertical="top"/>
      <protection hidden="1"/>
    </xf>
    <xf numFmtId="177" fontId="2" fillId="0" borderId="113" xfId="0" applyNumberFormat="1" applyFont="1" applyBorder="1" applyAlignment="1" applyProtection="1">
      <alignment vertical="top"/>
      <protection locked="0"/>
    </xf>
    <xf numFmtId="0" fontId="4" fillId="0" borderId="78" xfId="0" applyFont="1" applyBorder="1" applyAlignment="1" applyProtection="1">
      <alignment horizontal="left" vertical="top" wrapText="1"/>
      <protection locked="0"/>
    </xf>
    <xf numFmtId="0" fontId="4" fillId="0" borderId="136" xfId="0" applyFont="1" applyBorder="1" applyAlignment="1" applyProtection="1">
      <alignment horizontal="left" vertical="top" wrapText="1"/>
      <protection locked="0"/>
    </xf>
    <xf numFmtId="179" fontId="5" fillId="4" borderId="71" xfId="0" applyNumberFormat="1" applyFont="1" applyFill="1" applyBorder="1" applyAlignment="1" applyProtection="1">
      <alignment vertical="top"/>
      <protection hidden="1"/>
    </xf>
    <xf numFmtId="179" fontId="5" fillId="4" borderId="8" xfId="0" applyNumberFormat="1" applyFont="1" applyFill="1" applyBorder="1" applyAlignment="1" applyProtection="1">
      <alignment vertical="top"/>
      <protection hidden="1"/>
    </xf>
    <xf numFmtId="179" fontId="2" fillId="4" borderId="181" xfId="0" applyNumberFormat="1" applyFont="1" applyFill="1" applyBorder="1" applyAlignment="1" applyProtection="1">
      <alignment vertical="top"/>
      <protection hidden="1"/>
    </xf>
    <xf numFmtId="179" fontId="2" fillId="0" borderId="112" xfId="0" applyNumberFormat="1" applyFont="1" applyBorder="1" applyAlignment="1" applyProtection="1">
      <alignment vertical="top"/>
      <protection locked="0"/>
    </xf>
    <xf numFmtId="179" fontId="2" fillId="4" borderId="169" xfId="0" applyNumberFormat="1" applyFont="1" applyFill="1" applyBorder="1" applyAlignment="1" applyProtection="1">
      <alignment vertical="top"/>
      <protection hidden="1"/>
    </xf>
    <xf numFmtId="179" fontId="2" fillId="0" borderId="0" xfId="0" applyNumberFormat="1" applyFont="1" applyAlignment="1" applyProtection="1">
      <alignment vertical="top"/>
      <protection locked="0"/>
    </xf>
    <xf numFmtId="179" fontId="2" fillId="0" borderId="180" xfId="0" applyNumberFormat="1" applyFont="1" applyBorder="1" applyAlignment="1" applyProtection="1">
      <alignment vertical="top"/>
      <protection locked="0"/>
    </xf>
    <xf numFmtId="179" fontId="2" fillId="4" borderId="183" xfId="0" applyNumberFormat="1" applyFont="1" applyFill="1" applyBorder="1" applyAlignment="1" applyProtection="1">
      <alignment vertical="top"/>
      <protection hidden="1"/>
    </xf>
    <xf numFmtId="179" fontId="2" fillId="4" borderId="174" xfId="0" applyNumberFormat="1" applyFont="1" applyFill="1" applyBorder="1" applyAlignment="1" applyProtection="1">
      <alignment vertical="top"/>
      <protection hidden="1"/>
    </xf>
    <xf numFmtId="179" fontId="2" fillId="4" borderId="170" xfId="0" applyNumberFormat="1" applyFont="1" applyFill="1" applyBorder="1" applyAlignment="1" applyProtection="1">
      <alignment vertical="top"/>
      <protection hidden="1"/>
    </xf>
    <xf numFmtId="179" fontId="2" fillId="0" borderId="55" xfId="0" applyNumberFormat="1" applyFont="1" applyBorder="1" applyAlignment="1" applyProtection="1">
      <alignment vertical="top"/>
      <protection locked="0"/>
    </xf>
    <xf numFmtId="179" fontId="2" fillId="0" borderId="27" xfId="0" applyNumberFormat="1" applyFont="1" applyBorder="1" applyAlignment="1" applyProtection="1">
      <alignment vertical="top"/>
      <protection locked="0"/>
    </xf>
    <xf numFmtId="179" fontId="2" fillId="0" borderId="56" xfId="0" applyNumberFormat="1" applyFont="1" applyBorder="1" applyAlignment="1" applyProtection="1">
      <alignment vertical="top"/>
      <protection locked="0"/>
    </xf>
    <xf numFmtId="179" fontId="2" fillId="0" borderId="182" xfId="0" applyNumberFormat="1" applyFont="1" applyBorder="1" applyAlignment="1" applyProtection="1">
      <alignment vertical="top"/>
      <protection locked="0"/>
    </xf>
    <xf numFmtId="179" fontId="2" fillId="0" borderId="193" xfId="0" applyNumberFormat="1" applyFont="1" applyBorder="1" applyAlignment="1" applyProtection="1">
      <alignment vertical="top"/>
      <protection locked="0"/>
    </xf>
    <xf numFmtId="179" fontId="2" fillId="0" borderId="194" xfId="0" applyNumberFormat="1" applyFont="1" applyBorder="1" applyAlignment="1" applyProtection="1">
      <alignment vertical="top"/>
      <protection locked="0"/>
    </xf>
    <xf numFmtId="179" fontId="2" fillId="4" borderId="77" xfId="0" applyNumberFormat="1" applyFont="1" applyFill="1" applyBorder="1" applyAlignment="1" applyProtection="1">
      <alignment vertical="top"/>
      <protection hidden="1"/>
    </xf>
    <xf numFmtId="179" fontId="2" fillId="0" borderId="113" xfId="0" applyNumberFormat="1" applyFont="1" applyBorder="1" applyAlignment="1" applyProtection="1">
      <alignment vertical="top"/>
      <protection locked="0"/>
    </xf>
    <xf numFmtId="0" fontId="2" fillId="0" borderId="38"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48" xfId="0" applyFont="1" applyBorder="1" applyAlignment="1" applyProtection="1">
      <alignment horizontal="left" vertical="center"/>
      <protection locked="0"/>
    </xf>
    <xf numFmtId="0" fontId="0" fillId="0" borderId="49" xfId="0" applyBorder="1" applyAlignment="1" applyProtection="1">
      <alignment horizontal="left" vertical="center"/>
      <protection locked="0"/>
    </xf>
    <xf numFmtId="0" fontId="0" fillId="0" borderId="50" xfId="0"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2" fillId="0" borderId="44" xfId="0" applyFont="1" applyBorder="1" applyAlignment="1" applyProtection="1">
      <alignment horizontal="left" vertical="center" wrapText="1"/>
      <protection locked="0"/>
    </xf>
    <xf numFmtId="0" fontId="2" fillId="0" borderId="45" xfId="0" applyFont="1" applyBorder="1" applyAlignment="1" applyProtection="1">
      <alignment horizontal="left" vertical="center" wrapText="1"/>
      <protection locked="0"/>
    </xf>
    <xf numFmtId="0" fontId="2" fillId="0" borderId="46" xfId="0" applyFont="1" applyBorder="1" applyAlignment="1" applyProtection="1">
      <alignment horizontal="left" vertical="center" wrapText="1"/>
      <protection locked="0"/>
    </xf>
    <xf numFmtId="0" fontId="2" fillId="0" borderId="23" xfId="0" applyFont="1" applyBorder="1" applyAlignment="1" applyProtection="1">
      <alignment horizontal="left" vertical="center"/>
      <protection locked="0"/>
    </xf>
    <xf numFmtId="0" fontId="2" fillId="0" borderId="24" xfId="0" applyFont="1" applyBorder="1" applyAlignment="1" applyProtection="1">
      <alignment horizontal="left" vertical="center"/>
      <protection locked="0"/>
    </xf>
    <xf numFmtId="0" fontId="2" fillId="0" borderId="25" xfId="0" applyFont="1" applyBorder="1" applyAlignment="1" applyProtection="1">
      <alignment horizontal="left" vertical="center"/>
      <protection locked="0"/>
    </xf>
    <xf numFmtId="0" fontId="3" fillId="0" borderId="0" xfId="0" applyFont="1" applyAlignment="1" applyProtection="1">
      <alignment horizontal="left" vertical="center" wrapText="1"/>
      <protection hidden="1"/>
    </xf>
    <xf numFmtId="0" fontId="2" fillId="0" borderId="26" xfId="0" applyFont="1" applyBorder="1" applyAlignment="1" applyProtection="1">
      <alignment vertical="center" wrapText="1"/>
      <protection hidden="1"/>
    </xf>
    <xf numFmtId="0" fontId="0" fillId="0" borderId="30" xfId="0" applyBorder="1" applyAlignment="1" applyProtection="1">
      <alignment vertical="center" wrapText="1"/>
      <protection hidden="1"/>
    </xf>
    <xf numFmtId="0" fontId="4" fillId="0" borderId="125" xfId="0" applyFont="1" applyBorder="1" applyAlignment="1" applyProtection="1">
      <alignment horizontal="left" vertical="center" wrapText="1"/>
      <protection locked="0" hidden="1"/>
    </xf>
    <xf numFmtId="0" fontId="4" fillId="0" borderId="126" xfId="0" applyFont="1" applyBorder="1" applyAlignment="1" applyProtection="1">
      <alignment horizontal="left" vertical="center" wrapText="1"/>
      <protection locked="0" hidden="1"/>
    </xf>
    <xf numFmtId="0" fontId="4" fillId="0" borderId="127" xfId="0" applyFont="1" applyBorder="1" applyAlignment="1" applyProtection="1">
      <alignment horizontal="left" vertical="center" wrapText="1"/>
      <protection locked="0" hidden="1"/>
    </xf>
    <xf numFmtId="0" fontId="4" fillId="0" borderId="122" xfId="0" applyFont="1" applyBorder="1" applyAlignment="1" applyProtection="1">
      <alignment horizontal="left" vertical="center" wrapText="1"/>
      <protection locked="0" hidden="1"/>
    </xf>
    <xf numFmtId="0" fontId="4" fillId="0" borderId="123" xfId="0" applyFont="1" applyBorder="1" applyAlignment="1" applyProtection="1">
      <alignment horizontal="left" vertical="center" wrapText="1"/>
      <protection locked="0" hidden="1"/>
    </xf>
    <xf numFmtId="0" fontId="4" fillId="0" borderId="124" xfId="0" applyFont="1" applyBorder="1" applyAlignment="1" applyProtection="1">
      <alignment horizontal="left" vertical="center" wrapText="1"/>
      <protection locked="0" hidden="1"/>
    </xf>
    <xf numFmtId="0" fontId="2" fillId="0" borderId="11" xfId="0" applyFont="1" applyBorder="1" applyAlignment="1" applyProtection="1">
      <alignment horizontal="left" vertical="center" wrapText="1"/>
      <protection locked="0" hidden="1"/>
    </xf>
    <xf numFmtId="0" fontId="2" fillId="0" borderId="55" xfId="0" applyFont="1" applyBorder="1" applyAlignment="1" applyProtection="1">
      <alignment horizontal="left" vertical="center" wrapText="1"/>
      <protection locked="0" hidden="1"/>
    </xf>
    <xf numFmtId="0" fontId="2" fillId="0" borderId="121" xfId="0" applyFont="1" applyBorder="1" applyAlignment="1" applyProtection="1">
      <alignment horizontal="left" vertical="center" wrapText="1"/>
      <protection locked="0" hidden="1"/>
    </xf>
    <xf numFmtId="0" fontId="3" fillId="0" borderId="0" xfId="0" applyFont="1" applyAlignment="1" applyProtection="1">
      <alignment horizontal="left" vertical="top" wrapText="1"/>
      <protection hidden="1"/>
    </xf>
    <xf numFmtId="0" fontId="2" fillId="0" borderId="42" xfId="0" applyFont="1" applyBorder="1" applyAlignment="1" applyProtection="1">
      <alignment horizontal="left" vertical="center"/>
      <protection hidden="1"/>
    </xf>
    <xf numFmtId="0" fontId="2" fillId="0" borderId="47" xfId="0" applyFont="1" applyBorder="1" applyAlignment="1" applyProtection="1">
      <alignment horizontal="left" vertical="center"/>
      <protection hidden="1"/>
    </xf>
    <xf numFmtId="0" fontId="2" fillId="0" borderId="28" xfId="0" applyFont="1" applyBorder="1" applyAlignment="1" applyProtection="1">
      <alignment horizontal="left" vertical="center"/>
      <protection hidden="1"/>
    </xf>
    <xf numFmtId="0" fontId="39" fillId="0" borderId="43" xfId="0" applyFont="1" applyBorder="1" applyAlignment="1" applyProtection="1">
      <alignment horizontal="center" vertical="center" shrinkToFit="1"/>
      <protection hidden="1"/>
    </xf>
    <xf numFmtId="0" fontId="39" fillId="0" borderId="4" xfId="0" applyFont="1" applyBorder="1" applyAlignment="1" applyProtection="1">
      <alignment horizontal="center" vertical="center" shrinkToFit="1"/>
      <protection hidden="1"/>
    </xf>
    <xf numFmtId="0" fontId="39" fillId="0" borderId="29" xfId="0" applyFont="1" applyBorder="1" applyAlignment="1" applyProtection="1">
      <alignment horizontal="center" vertical="center" shrinkToFit="1"/>
      <protection hidden="1"/>
    </xf>
    <xf numFmtId="0" fontId="2" fillId="0" borderId="23" xfId="0" applyFont="1" applyBorder="1" applyAlignment="1" applyProtection="1">
      <alignment horizontal="left" vertical="center"/>
      <protection locked="0" hidden="1"/>
    </xf>
    <xf numFmtId="0" fontId="2" fillId="0" borderId="24" xfId="0" applyFont="1" applyBorder="1" applyAlignment="1" applyProtection="1">
      <alignment horizontal="left" vertical="center"/>
      <protection locked="0" hidden="1"/>
    </xf>
    <xf numFmtId="0" fontId="2" fillId="0" borderId="25" xfId="0" applyFont="1" applyBorder="1" applyAlignment="1" applyProtection="1">
      <alignment horizontal="left" vertical="center"/>
      <protection locked="0" hidden="1"/>
    </xf>
    <xf numFmtId="0" fontId="2" fillId="0" borderId="7" xfId="0" applyFont="1" applyBorder="1" applyAlignment="1" applyProtection="1">
      <alignment horizontal="left" vertical="center"/>
      <protection hidden="1"/>
    </xf>
    <xf numFmtId="0" fontId="2" fillId="0" borderId="8" xfId="0" applyFont="1" applyBorder="1" applyAlignment="1" applyProtection="1">
      <alignment horizontal="left" vertical="center"/>
      <protection hidden="1"/>
    </xf>
    <xf numFmtId="0" fontId="2" fillId="0" borderId="19" xfId="0" applyFont="1" applyBorder="1" applyAlignment="1" applyProtection="1">
      <alignment horizontal="left" vertical="center"/>
      <protection hidden="1"/>
    </xf>
    <xf numFmtId="0" fontId="2" fillId="0" borderId="30" xfId="0" applyFont="1" applyBorder="1" applyAlignment="1" applyProtection="1">
      <alignment horizontal="left" vertical="center"/>
      <protection hidden="1"/>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8" fillId="0" borderId="150" xfId="0" applyFont="1" applyBorder="1" applyAlignment="1" applyProtection="1">
      <alignment horizontal="center" vertical="center"/>
      <protection locked="0"/>
    </xf>
    <xf numFmtId="0" fontId="28" fillId="0" borderId="151" xfId="0" applyFont="1" applyBorder="1" applyAlignment="1" applyProtection="1">
      <alignment horizontal="center" vertical="center"/>
      <protection locked="0"/>
    </xf>
    <xf numFmtId="0" fontId="28" fillId="0" borderId="152" xfId="0" applyFont="1" applyBorder="1" applyAlignment="1" applyProtection="1">
      <alignment horizontal="center" vertical="center"/>
      <protection locked="0"/>
    </xf>
    <xf numFmtId="0" fontId="29" fillId="0" borderId="150" xfId="0" applyFont="1" applyBorder="1" applyAlignment="1" applyProtection="1">
      <alignment horizontal="center" vertical="center"/>
      <protection hidden="1"/>
    </xf>
    <xf numFmtId="0" fontId="29" fillId="0" borderId="151" xfId="0" applyFont="1" applyBorder="1" applyAlignment="1" applyProtection="1">
      <alignment horizontal="center" vertical="center"/>
      <protection hidden="1"/>
    </xf>
    <xf numFmtId="0" fontId="29" fillId="0" borderId="152" xfId="0" applyFont="1" applyBorder="1" applyAlignment="1" applyProtection="1">
      <alignment horizontal="center" vertical="center"/>
      <protection hidden="1"/>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22" xfId="0" applyFont="1" applyBorder="1" applyAlignment="1" applyProtection="1">
      <alignment horizontal="left" vertical="center" wrapText="1"/>
      <protection locked="0" hidden="1"/>
    </xf>
    <xf numFmtId="0" fontId="2" fillId="0" borderId="123" xfId="0" applyFont="1" applyBorder="1" applyAlignment="1" applyProtection="1">
      <alignment horizontal="left" vertical="center" wrapText="1"/>
      <protection locked="0" hidden="1"/>
    </xf>
    <xf numFmtId="0" fontId="2" fillId="0" borderId="124" xfId="0" applyFont="1" applyBorder="1" applyAlignment="1" applyProtection="1">
      <alignment horizontal="left" vertical="center" wrapText="1"/>
      <protection locked="0" hidden="1"/>
    </xf>
    <xf numFmtId="176" fontId="2" fillId="0" borderId="7" xfId="0" applyNumberFormat="1" applyFont="1" applyBorder="1" applyAlignment="1" applyProtection="1">
      <alignment horizontal="center" vertical="center"/>
      <protection hidden="1"/>
    </xf>
    <xf numFmtId="176" fontId="2" fillId="0" borderId="8" xfId="0" applyNumberFormat="1" applyFont="1" applyBorder="1" applyAlignment="1" applyProtection="1">
      <alignment horizontal="center" vertical="center"/>
      <protection hidden="1"/>
    </xf>
    <xf numFmtId="31" fontId="2" fillId="0" borderId="8" xfId="0" applyNumberFormat="1" applyFont="1" applyBorder="1" applyAlignment="1" applyProtection="1">
      <alignment horizontal="center" vertical="center"/>
      <protection locked="0" hidden="1"/>
    </xf>
    <xf numFmtId="182" fontId="2" fillId="0" borderId="8" xfId="0" applyNumberFormat="1" applyFont="1" applyBorder="1" applyAlignment="1" applyProtection="1">
      <alignment horizontal="center" vertical="center"/>
      <protection hidden="1"/>
    </xf>
    <xf numFmtId="182" fontId="2" fillId="0" borderId="19" xfId="0" applyNumberFormat="1"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183" fontId="6" fillId="0" borderId="62" xfId="0" applyNumberFormat="1" applyFont="1" applyBorder="1" applyAlignment="1" applyProtection="1">
      <alignment horizontal="left" vertical="center"/>
      <protection hidden="1"/>
    </xf>
    <xf numFmtId="177" fontId="2" fillId="0" borderId="58" xfId="0" applyNumberFormat="1" applyFont="1" applyBorder="1" applyAlignment="1" applyProtection="1">
      <alignment horizontal="left" vertical="center"/>
      <protection hidden="1"/>
    </xf>
    <xf numFmtId="177" fontId="2" fillId="0" borderId="59" xfId="0" applyNumberFormat="1" applyFont="1" applyBorder="1" applyAlignment="1" applyProtection="1">
      <alignment horizontal="left" vertical="center"/>
      <protection hidden="1"/>
    </xf>
    <xf numFmtId="177" fontId="2" fillId="0" borderId="62" xfId="0" applyNumberFormat="1" applyFont="1" applyBorder="1" applyAlignment="1" applyProtection="1">
      <alignment horizontal="left" vertical="center"/>
      <protection hidden="1"/>
    </xf>
    <xf numFmtId="177" fontId="2" fillId="0" borderId="63" xfId="0" applyNumberFormat="1" applyFont="1" applyBorder="1" applyAlignment="1" applyProtection="1">
      <alignment horizontal="left" vertical="center"/>
      <protection hidden="1"/>
    </xf>
    <xf numFmtId="0" fontId="2" fillId="3" borderId="60" xfId="0" applyFont="1" applyFill="1" applyBorder="1" applyAlignment="1" applyProtection="1">
      <alignment horizontal="center" vertical="center"/>
      <protection hidden="1"/>
    </xf>
    <xf numFmtId="0" fontId="2" fillId="3" borderId="0" xfId="0" applyFont="1" applyFill="1" applyAlignment="1" applyProtection="1">
      <alignment horizontal="center" vertical="center"/>
      <protection hidden="1"/>
    </xf>
    <xf numFmtId="178" fontId="2" fillId="3" borderId="5" xfId="0" applyNumberFormat="1" applyFont="1" applyFill="1" applyBorder="1" applyAlignment="1" applyProtection="1">
      <alignment horizontal="center" vertical="center"/>
      <protection hidden="1"/>
    </xf>
    <xf numFmtId="5" fontId="2" fillId="3" borderId="5" xfId="0" applyNumberFormat="1" applyFont="1" applyFill="1" applyBorder="1" applyAlignment="1" applyProtection="1">
      <alignment horizontal="center" vertical="center"/>
      <protection hidden="1"/>
    </xf>
    <xf numFmtId="178" fontId="2" fillId="3" borderId="11" xfId="0" applyNumberFormat="1" applyFont="1" applyFill="1" applyBorder="1" applyAlignment="1" applyProtection="1">
      <alignment horizontal="center" vertical="center"/>
      <protection hidden="1"/>
    </xf>
    <xf numFmtId="5" fontId="2" fillId="3" borderId="116" xfId="0" applyNumberFormat="1" applyFont="1" applyFill="1" applyBorder="1" applyAlignment="1" applyProtection="1">
      <alignment horizontal="center" vertical="center"/>
      <protection hidden="1"/>
    </xf>
    <xf numFmtId="177" fontId="5" fillId="0" borderId="79" xfId="0" applyNumberFormat="1" applyFont="1" applyBorder="1" applyProtection="1">
      <alignment vertical="center"/>
      <protection hidden="1"/>
    </xf>
    <xf numFmtId="177" fontId="5" fillId="0" borderId="139" xfId="0" applyNumberFormat="1" applyFont="1" applyBorder="1" applyProtection="1">
      <alignment vertical="center"/>
      <protection hidden="1"/>
    </xf>
    <xf numFmtId="0" fontId="7" fillId="0" borderId="66" xfId="0" applyFont="1" applyBorder="1" applyAlignment="1" applyProtection="1">
      <alignment horizontal="left" vertical="center" shrinkToFit="1"/>
      <protection hidden="1"/>
    </xf>
    <xf numFmtId="0" fontId="7" fillId="0" borderId="137" xfId="0" applyFont="1" applyBorder="1" applyAlignment="1" applyProtection="1">
      <alignment horizontal="left" vertical="center" shrinkToFit="1"/>
      <protection hidden="1"/>
    </xf>
    <xf numFmtId="0" fontId="5" fillId="0" borderId="87" xfId="0" applyFont="1" applyBorder="1" applyAlignment="1" applyProtection="1">
      <alignment horizontal="center" vertical="center" wrapText="1"/>
      <protection hidden="1"/>
    </xf>
    <xf numFmtId="0" fontId="5" fillId="0" borderId="88" xfId="0" applyFont="1" applyBorder="1" applyAlignment="1" applyProtection="1">
      <alignment horizontal="center" vertical="center"/>
      <protection hidden="1"/>
    </xf>
    <xf numFmtId="0" fontId="2" fillId="3" borderId="65" xfId="0" applyFont="1" applyFill="1" applyBorder="1" applyAlignment="1" applyProtection="1">
      <alignment horizontal="center" vertical="center"/>
      <protection hidden="1"/>
    </xf>
    <xf numFmtId="0" fontId="2" fillId="3" borderId="12" xfId="0" applyFont="1" applyFill="1" applyBorder="1" applyAlignment="1" applyProtection="1">
      <alignment horizontal="center" vertical="center"/>
      <protection hidden="1"/>
    </xf>
    <xf numFmtId="0" fontId="5" fillId="0" borderId="67" xfId="0" applyFont="1" applyBorder="1" applyAlignment="1" applyProtection="1">
      <alignment horizontal="left" vertical="center" wrapText="1"/>
      <protection hidden="1"/>
    </xf>
    <xf numFmtId="0" fontId="5" fillId="0" borderId="68" xfId="0" applyFont="1" applyBorder="1" applyAlignment="1" applyProtection="1">
      <alignment horizontal="left" vertical="center" wrapText="1"/>
      <protection hidden="1"/>
    </xf>
    <xf numFmtId="177" fontId="5" fillId="0" borderId="97" xfId="0" applyNumberFormat="1" applyFont="1" applyBorder="1" applyProtection="1">
      <alignment vertical="center"/>
      <protection hidden="1"/>
    </xf>
    <xf numFmtId="177" fontId="5" fillId="0" borderId="141" xfId="0" applyNumberFormat="1" applyFont="1" applyBorder="1" applyProtection="1">
      <alignment vertical="center"/>
      <protection hidden="1"/>
    </xf>
    <xf numFmtId="179" fontId="5" fillId="0" borderId="103" xfId="0" applyNumberFormat="1" applyFont="1" applyBorder="1" applyProtection="1">
      <alignment vertical="center"/>
      <protection hidden="1"/>
    </xf>
    <xf numFmtId="179" fontId="5" fillId="0" borderId="143" xfId="0" applyNumberFormat="1" applyFont="1" applyBorder="1" applyProtection="1">
      <alignment vertical="center"/>
      <protection hidden="1"/>
    </xf>
    <xf numFmtId="0" fontId="5" fillId="0" borderId="61" xfId="0" applyFont="1" applyBorder="1" applyAlignment="1" applyProtection="1">
      <alignment horizontal="center" vertical="center" wrapText="1"/>
      <protection hidden="1"/>
    </xf>
    <xf numFmtId="0" fontId="5" fillId="0" borderId="90" xfId="0" applyFont="1" applyBorder="1" applyAlignment="1" applyProtection="1">
      <alignment horizontal="center" vertical="center"/>
      <protection hidden="1"/>
    </xf>
    <xf numFmtId="0" fontId="14" fillId="0" borderId="0" xfId="0" applyFont="1" applyAlignment="1">
      <alignment horizontal="left" vertical="center" wrapText="1"/>
    </xf>
    <xf numFmtId="0" fontId="5" fillId="0" borderId="57" xfId="0" applyFont="1" applyBorder="1" applyAlignment="1" applyProtection="1">
      <alignment horizontal="center" vertical="center" wrapText="1"/>
      <protection hidden="1"/>
    </xf>
    <xf numFmtId="0" fontId="5" fillId="0" borderId="89" xfId="0" applyFont="1" applyBorder="1" applyAlignment="1" applyProtection="1">
      <alignment horizontal="center" vertical="center" wrapText="1"/>
      <protection hidden="1"/>
    </xf>
    <xf numFmtId="0" fontId="5" fillId="0" borderId="90" xfId="0" applyFont="1" applyBorder="1" applyAlignment="1" applyProtection="1">
      <alignment horizontal="center" vertical="center" wrapText="1"/>
      <protection hidden="1"/>
    </xf>
    <xf numFmtId="0" fontId="5" fillId="0" borderId="66" xfId="0" applyFont="1" applyBorder="1" applyAlignment="1" applyProtection="1">
      <alignment horizontal="center" vertical="center" wrapText="1"/>
      <protection hidden="1"/>
    </xf>
    <xf numFmtId="0" fontId="5" fillId="0" borderId="137" xfId="0" applyFont="1" applyBorder="1" applyAlignment="1" applyProtection="1">
      <alignment horizontal="center" vertical="center" wrapText="1"/>
      <protection hidden="1"/>
    </xf>
    <xf numFmtId="0" fontId="6" fillId="0" borderId="150" xfId="0" applyFont="1" applyBorder="1" applyAlignment="1" applyProtection="1">
      <alignment horizontal="left" vertical="center"/>
      <protection hidden="1"/>
    </xf>
    <xf numFmtId="0" fontId="6" fillId="0" borderId="151" xfId="0" applyFont="1" applyBorder="1" applyAlignment="1" applyProtection="1">
      <alignment horizontal="left" vertical="center"/>
      <protection hidden="1"/>
    </xf>
    <xf numFmtId="0" fontId="6" fillId="0" borderId="152" xfId="0" applyFont="1" applyBorder="1" applyAlignment="1" applyProtection="1">
      <alignment horizontal="left" vertical="center"/>
      <protection hidden="1"/>
    </xf>
    <xf numFmtId="183" fontId="5" fillId="0" borderId="62" xfId="0" applyNumberFormat="1" applyFont="1" applyBorder="1" applyAlignment="1">
      <alignment horizontal="left" vertical="center"/>
    </xf>
    <xf numFmtId="0" fontId="5" fillId="6" borderId="58" xfId="0" applyFont="1" applyFill="1" applyBorder="1" applyAlignment="1" applyProtection="1">
      <alignment horizontal="center" vertical="center" wrapText="1"/>
      <protection hidden="1"/>
    </xf>
    <xf numFmtId="0" fontId="5" fillId="6" borderId="58" xfId="0" applyFont="1" applyFill="1" applyBorder="1" applyAlignment="1" applyProtection="1">
      <alignment horizontal="center" vertical="center"/>
      <protection hidden="1"/>
    </xf>
    <xf numFmtId="183" fontId="21" fillId="0" borderId="62" xfId="0" applyNumberFormat="1" applyFont="1" applyBorder="1" applyAlignment="1" applyProtection="1">
      <alignment horizontal="left" vertical="center"/>
      <protection hidden="1"/>
    </xf>
    <xf numFmtId="183" fontId="5" fillId="0" borderId="62" xfId="0" applyNumberFormat="1" applyFont="1" applyBorder="1" applyAlignment="1" applyProtection="1">
      <alignment horizontal="left" vertical="center"/>
      <protection hidden="1"/>
    </xf>
    <xf numFmtId="0" fontId="2" fillId="0" borderId="62" xfId="0" applyFont="1" applyBorder="1" applyAlignment="1" applyProtection="1">
      <alignment horizontal="right" vertical="center"/>
      <protection hidden="1"/>
    </xf>
    <xf numFmtId="177" fontId="2" fillId="0" borderId="58" xfId="0" applyNumberFormat="1" applyFont="1" applyBorder="1" applyAlignment="1" applyProtection="1">
      <alignment horizontal="left" vertical="center"/>
      <protection locked="0"/>
    </xf>
    <xf numFmtId="177" fontId="2" fillId="0" borderId="59" xfId="0" applyNumberFormat="1" applyFont="1" applyBorder="1" applyAlignment="1" applyProtection="1">
      <alignment horizontal="left" vertical="center"/>
      <protection locked="0"/>
    </xf>
    <xf numFmtId="177" fontId="2" fillId="0" borderId="62" xfId="0" applyNumberFormat="1" applyFont="1" applyBorder="1" applyAlignment="1" applyProtection="1">
      <alignment horizontal="left" vertical="center"/>
      <protection locked="0"/>
    </xf>
    <xf numFmtId="177" fontId="2" fillId="0" borderId="63" xfId="0" applyNumberFormat="1" applyFont="1" applyBorder="1" applyAlignment="1" applyProtection="1">
      <alignment horizontal="left" vertical="center"/>
      <protection locked="0"/>
    </xf>
    <xf numFmtId="177" fontId="5" fillId="0" borderId="79" xfId="0" applyNumberFormat="1" applyFont="1" applyBorder="1" applyProtection="1">
      <alignment vertical="center"/>
      <protection locked="0" hidden="1"/>
    </xf>
    <xf numFmtId="177" fontId="5" fillId="0" borderId="139" xfId="0" applyNumberFormat="1" applyFont="1" applyBorder="1" applyProtection="1">
      <alignment vertical="center"/>
      <protection locked="0" hidden="1"/>
    </xf>
    <xf numFmtId="0" fontId="5" fillId="4" borderId="93" xfId="0" applyFont="1" applyFill="1" applyBorder="1" applyAlignment="1" applyProtection="1">
      <alignment horizontal="left" vertical="center"/>
      <protection hidden="1"/>
    </xf>
    <xf numFmtId="0" fontId="5" fillId="4" borderId="13" xfId="0" applyFont="1" applyFill="1" applyBorder="1" applyAlignment="1" applyProtection="1">
      <alignment horizontal="left" vertical="center"/>
      <protection hidden="1"/>
    </xf>
    <xf numFmtId="0" fontId="4" fillId="0" borderId="0" xfId="0" applyFont="1" applyAlignment="1" applyProtection="1">
      <alignment horizontal="left" vertical="top"/>
      <protection hidden="1"/>
    </xf>
    <xf numFmtId="0" fontId="4" fillId="0" borderId="0" xfId="0" applyFont="1" applyAlignment="1" applyProtection="1">
      <alignment horizontal="left" vertical="top"/>
      <protection locked="0"/>
    </xf>
    <xf numFmtId="0" fontId="4" fillId="0" borderId="58" xfId="0" applyFont="1" applyBorder="1" applyAlignment="1" applyProtection="1">
      <alignment horizontal="left" vertical="top"/>
      <protection hidden="1"/>
    </xf>
    <xf numFmtId="0" fontId="41" fillId="0" borderId="66" xfId="0" applyFont="1" applyBorder="1" applyAlignment="1" applyProtection="1">
      <alignment horizontal="left" vertical="center" shrinkToFit="1"/>
      <protection hidden="1"/>
    </xf>
    <xf numFmtId="0" fontId="41" fillId="0" borderId="137" xfId="0" applyFont="1" applyBorder="1" applyAlignment="1" applyProtection="1">
      <alignment horizontal="left" vertical="center" shrinkToFit="1"/>
      <protection hidden="1"/>
    </xf>
    <xf numFmtId="178" fontId="2" fillId="3" borderId="15" xfId="0" applyNumberFormat="1" applyFont="1" applyFill="1" applyBorder="1" applyAlignment="1" applyProtection="1">
      <alignment horizontal="center" vertical="center"/>
      <protection hidden="1"/>
    </xf>
    <xf numFmtId="178" fontId="2" fillId="3" borderId="16" xfId="0" applyNumberFormat="1" applyFont="1" applyFill="1" applyBorder="1" applyAlignment="1" applyProtection="1">
      <alignment horizontal="center" vertical="center"/>
      <protection hidden="1"/>
    </xf>
    <xf numFmtId="5" fontId="2" fillId="3" borderId="64" xfId="0" applyNumberFormat="1" applyFont="1" applyFill="1" applyBorder="1" applyAlignment="1" applyProtection="1">
      <alignment horizontal="center" vertical="center"/>
      <protection hidden="1"/>
    </xf>
    <xf numFmtId="179" fontId="25" fillId="0" borderId="156" xfId="0" applyNumberFormat="1" applyFont="1" applyBorder="1" applyProtection="1">
      <alignment vertical="center"/>
      <protection hidden="1"/>
    </xf>
    <xf numFmtId="179" fontId="25" fillId="0" borderId="151" xfId="0" applyNumberFormat="1" applyFont="1" applyBorder="1" applyProtection="1">
      <alignment vertical="center"/>
      <protection hidden="1"/>
    </xf>
    <xf numFmtId="179" fontId="25" fillId="0" borderId="155" xfId="0" applyNumberFormat="1" applyFont="1" applyBorder="1" applyProtection="1">
      <alignment vertical="center"/>
      <protection hidden="1"/>
    </xf>
    <xf numFmtId="0" fontId="11" fillId="0" borderId="62" xfId="0" applyFont="1" applyBorder="1" applyAlignment="1" applyProtection="1">
      <alignment horizontal="right" vertical="center"/>
      <protection hidden="1"/>
    </xf>
    <xf numFmtId="179" fontId="25" fillId="0" borderId="198" xfId="0" applyNumberFormat="1" applyFont="1" applyBorder="1" applyProtection="1">
      <alignment vertical="center"/>
      <protection hidden="1"/>
    </xf>
    <xf numFmtId="179" fontId="24" fillId="0" borderId="7" xfId="0" applyNumberFormat="1" applyFont="1" applyBorder="1" applyProtection="1">
      <alignment vertical="center"/>
      <protection hidden="1"/>
    </xf>
    <xf numFmtId="179" fontId="24" fillId="0" borderId="8" xfId="0" applyNumberFormat="1" applyFont="1" applyBorder="1" applyProtection="1">
      <alignment vertical="center"/>
      <protection hidden="1"/>
    </xf>
    <xf numFmtId="179" fontId="24" fillId="0" borderId="109" xfId="0" applyNumberFormat="1" applyFont="1" applyBorder="1" applyProtection="1">
      <alignment vertical="center"/>
      <protection hidden="1"/>
    </xf>
    <xf numFmtId="181" fontId="41" fillId="0" borderId="66" xfId="0" applyNumberFormat="1" applyFont="1" applyBorder="1" applyAlignment="1" applyProtection="1">
      <alignment horizontal="left" vertical="center" wrapText="1"/>
      <protection hidden="1"/>
    </xf>
    <xf numFmtId="181" fontId="41" fillId="0" borderId="137" xfId="0" applyNumberFormat="1" applyFont="1" applyBorder="1" applyAlignment="1" applyProtection="1">
      <alignment horizontal="left" vertical="center" wrapText="1"/>
      <protection hidden="1"/>
    </xf>
    <xf numFmtId="179" fontId="25" fillId="0" borderId="144" xfId="0" applyNumberFormat="1" applyFont="1" applyBorder="1" applyProtection="1">
      <alignment vertical="center"/>
      <protection hidden="1"/>
    </xf>
    <xf numFmtId="179" fontId="25" fillId="0" borderId="145" xfId="0" applyNumberFormat="1" applyFont="1" applyBorder="1" applyProtection="1">
      <alignment vertical="center"/>
      <protection hidden="1"/>
    </xf>
    <xf numFmtId="179" fontId="25" fillId="0" borderId="88" xfId="0" applyNumberFormat="1" applyFont="1" applyBorder="1" applyProtection="1">
      <alignment vertical="center"/>
      <protection hidden="1"/>
    </xf>
    <xf numFmtId="5" fontId="2" fillId="3" borderId="15" xfId="0" applyNumberFormat="1" applyFont="1" applyFill="1" applyBorder="1" applyAlignment="1" applyProtection="1">
      <alignment horizontal="center" vertical="center"/>
      <protection hidden="1"/>
    </xf>
    <xf numFmtId="0" fontId="2" fillId="3" borderId="57" xfId="0" applyFont="1" applyFill="1" applyBorder="1" applyAlignment="1" applyProtection="1">
      <alignment horizontal="center" vertical="center"/>
      <protection hidden="1"/>
    </xf>
    <xf numFmtId="0" fontId="2" fillId="3" borderId="58" xfId="0" applyFont="1" applyFill="1" applyBorder="1" applyAlignment="1" applyProtection="1">
      <alignment horizontal="center" vertical="center"/>
      <protection hidden="1"/>
    </xf>
    <xf numFmtId="0" fontId="23" fillId="0" borderId="150" xfId="0" applyFont="1" applyBorder="1" applyAlignment="1" applyProtection="1">
      <alignment horizontal="center" vertical="center" wrapText="1"/>
      <protection hidden="1"/>
    </xf>
    <xf numFmtId="0" fontId="23" fillId="0" borderId="155" xfId="0" applyFont="1" applyBorder="1" applyAlignment="1" applyProtection="1">
      <alignment horizontal="center" vertical="center"/>
      <protection hidden="1"/>
    </xf>
    <xf numFmtId="0" fontId="14" fillId="0" borderId="0" xfId="0" applyFont="1" applyAlignment="1" applyProtection="1">
      <alignment horizontal="left" vertical="center" wrapText="1"/>
      <protection hidden="1"/>
    </xf>
    <xf numFmtId="178" fontId="24" fillId="3" borderId="16" xfId="0" applyNumberFormat="1" applyFont="1" applyFill="1" applyBorder="1" applyAlignment="1" applyProtection="1">
      <alignment horizontal="center" vertical="center"/>
      <protection hidden="1"/>
    </xf>
    <xf numFmtId="178" fontId="24" fillId="3" borderId="17" xfId="0" applyNumberFormat="1" applyFont="1" applyFill="1" applyBorder="1" applyAlignment="1" applyProtection="1">
      <alignment horizontal="center" vertical="center"/>
      <protection hidden="1"/>
    </xf>
    <xf numFmtId="178" fontId="24" fillId="3" borderId="148" xfId="0" applyNumberFormat="1" applyFont="1" applyFill="1" applyBorder="1" applyAlignment="1" applyProtection="1">
      <alignment horizontal="center" vertical="center"/>
      <protection hidden="1"/>
    </xf>
    <xf numFmtId="177" fontId="22" fillId="6" borderId="58" xfId="0" applyNumberFormat="1" applyFont="1" applyFill="1" applyBorder="1" applyAlignment="1" applyProtection="1">
      <alignment horizontal="center" vertical="top"/>
      <protection hidden="1"/>
    </xf>
    <xf numFmtId="179" fontId="24" fillId="0" borderId="96" xfId="0" applyNumberFormat="1" applyFont="1" applyBorder="1" applyProtection="1">
      <alignment vertical="center"/>
      <protection hidden="1"/>
    </xf>
    <xf numFmtId="179" fontId="24" fillId="0" borderId="113" xfId="0" applyNumberFormat="1" applyFont="1" applyBorder="1" applyProtection="1">
      <alignment vertical="center"/>
      <protection hidden="1"/>
    </xf>
    <xf numFmtId="179" fontId="24" fillId="0" borderId="110" xfId="0" applyNumberFormat="1" applyFont="1" applyBorder="1" applyProtection="1">
      <alignment vertical="center"/>
      <protection hidden="1"/>
    </xf>
    <xf numFmtId="179" fontId="24" fillId="0" borderId="95" xfId="0" applyNumberFormat="1" applyFont="1" applyBorder="1" applyProtection="1">
      <alignment vertical="center"/>
      <protection hidden="1"/>
    </xf>
    <xf numFmtId="179" fontId="24" fillId="0" borderId="111" xfId="0" applyNumberFormat="1" applyFont="1" applyBorder="1" applyProtection="1">
      <alignment vertical="center"/>
      <protection hidden="1"/>
    </xf>
    <xf numFmtId="179" fontId="24" fillId="0" borderId="108" xfId="0" applyNumberFormat="1" applyFont="1" applyBorder="1" applyProtection="1">
      <alignment vertical="center"/>
      <protection hidden="1"/>
    </xf>
    <xf numFmtId="179" fontId="24" fillId="0" borderId="94" xfId="0" applyNumberFormat="1" applyFont="1" applyBorder="1" applyProtection="1">
      <alignment vertical="center"/>
      <protection hidden="1"/>
    </xf>
    <xf numFmtId="179" fontId="24" fillId="0" borderId="112" xfId="0" applyNumberFormat="1" applyFont="1" applyBorder="1" applyProtection="1">
      <alignment vertical="center"/>
      <protection hidden="1"/>
    </xf>
    <xf numFmtId="179" fontId="24" fillId="0" borderId="107" xfId="0" applyNumberFormat="1" applyFont="1" applyBorder="1" applyProtection="1">
      <alignment vertical="center"/>
      <protection hidden="1"/>
    </xf>
    <xf numFmtId="177" fontId="26" fillId="0" borderId="23" xfId="0" applyNumberFormat="1" applyFont="1" applyBorder="1" applyProtection="1">
      <alignment vertical="center"/>
      <protection hidden="1"/>
    </xf>
    <xf numFmtId="177" fontId="26" fillId="0" borderId="25" xfId="0" applyNumberFormat="1" applyFont="1" applyBorder="1" applyProtection="1">
      <alignment vertical="center"/>
      <protection hidden="1"/>
    </xf>
    <xf numFmtId="5" fontId="24" fillId="3" borderId="16" xfId="0" applyNumberFormat="1" applyFont="1" applyFill="1" applyBorder="1" applyAlignment="1" applyProtection="1">
      <alignment horizontal="center" vertical="center"/>
      <protection hidden="1"/>
    </xf>
    <xf numFmtId="5" fontId="24" fillId="3" borderId="18" xfId="0" applyNumberFormat="1" applyFont="1" applyFill="1" applyBorder="1" applyAlignment="1" applyProtection="1">
      <alignment horizontal="center" vertical="center"/>
      <protection hidden="1"/>
    </xf>
    <xf numFmtId="177" fontId="30" fillId="0" borderId="62" xfId="0" applyNumberFormat="1" applyFont="1" applyBorder="1" applyAlignment="1" applyProtection="1">
      <alignment horizontal="center" vertical="center"/>
      <protection hidden="1"/>
    </xf>
    <xf numFmtId="0" fontId="4" fillId="0" borderId="62" xfId="0" applyFont="1" applyBorder="1" applyAlignment="1" applyProtection="1">
      <alignment horizontal="right" vertical="center"/>
      <protection hidden="1"/>
    </xf>
    <xf numFmtId="5" fontId="24" fillId="3" borderId="203" xfId="0" applyNumberFormat="1" applyFont="1" applyFill="1" applyBorder="1" applyAlignment="1" applyProtection="1">
      <alignment horizontal="center" vertical="center"/>
      <protection hidden="1"/>
    </xf>
    <xf numFmtId="179" fontId="25" fillId="0" borderId="217" xfId="0" applyNumberFormat="1" applyFont="1" applyBorder="1" applyProtection="1">
      <alignment vertical="center"/>
      <protection hidden="1"/>
    </xf>
    <xf numFmtId="179" fontId="25" fillId="0" borderId="218" xfId="0" applyNumberFormat="1" applyFont="1" applyBorder="1" applyProtection="1">
      <alignment vertical="center"/>
      <protection hidden="1"/>
    </xf>
    <xf numFmtId="179" fontId="25" fillId="0" borderId="219" xfId="0" applyNumberFormat="1" applyFont="1" applyBorder="1" applyProtection="1">
      <alignment vertical="center"/>
      <protection hidden="1"/>
    </xf>
    <xf numFmtId="179" fontId="25" fillId="0" borderId="152" xfId="0" applyNumberFormat="1" applyFont="1" applyBorder="1" applyProtection="1">
      <alignment vertical="center"/>
      <protection hidden="1"/>
    </xf>
    <xf numFmtId="179" fontId="24" fillId="0" borderId="204" xfId="0" applyNumberFormat="1" applyFont="1" applyBorder="1" applyProtection="1">
      <alignment vertical="center"/>
      <protection hidden="1"/>
    </xf>
    <xf numFmtId="179" fontId="24" fillId="0" borderId="205" xfId="0" applyNumberFormat="1" applyFont="1" applyBorder="1" applyProtection="1">
      <alignment vertical="center"/>
      <protection hidden="1"/>
    </xf>
    <xf numFmtId="179" fontId="24" fillId="0" borderId="209" xfId="0" applyNumberFormat="1" applyFont="1" applyBorder="1" applyProtection="1">
      <alignment vertical="center"/>
      <protection hidden="1"/>
    </xf>
    <xf numFmtId="179" fontId="24" fillId="0" borderId="210" xfId="0" applyNumberFormat="1" applyFont="1" applyBorder="1" applyProtection="1">
      <alignment vertical="center"/>
      <protection hidden="1"/>
    </xf>
    <xf numFmtId="179" fontId="25" fillId="0" borderId="211" xfId="0" applyNumberFormat="1" applyFont="1" applyBorder="1" applyProtection="1">
      <alignment vertical="center"/>
      <protection hidden="1"/>
    </xf>
    <xf numFmtId="179" fontId="25" fillId="0" borderId="212" xfId="0" applyNumberFormat="1" applyFont="1" applyBorder="1" applyProtection="1">
      <alignment vertical="center"/>
      <protection hidden="1"/>
    </xf>
    <xf numFmtId="179" fontId="25" fillId="0" borderId="213" xfId="0" applyNumberFormat="1" applyFont="1" applyBorder="1" applyProtection="1">
      <alignment vertical="center"/>
      <protection hidden="1"/>
    </xf>
    <xf numFmtId="179" fontId="25" fillId="0" borderId="214" xfId="0" applyNumberFormat="1" applyFont="1" applyBorder="1" applyProtection="1">
      <alignment vertical="center"/>
      <protection hidden="1"/>
    </xf>
    <xf numFmtId="179" fontId="25" fillId="0" borderId="215" xfId="0" applyNumberFormat="1" applyFont="1" applyBorder="1" applyProtection="1">
      <alignment vertical="center"/>
      <protection hidden="1"/>
    </xf>
    <xf numFmtId="179" fontId="25" fillId="0" borderId="216" xfId="0" applyNumberFormat="1" applyFont="1" applyBorder="1" applyProtection="1">
      <alignment vertical="center"/>
      <protection hidden="1"/>
    </xf>
    <xf numFmtId="179" fontId="24" fillId="0" borderId="206" xfId="0" applyNumberFormat="1" applyFont="1" applyBorder="1" applyProtection="1">
      <alignment vertical="center"/>
      <protection hidden="1"/>
    </xf>
    <xf numFmtId="179" fontId="24" fillId="0" borderId="207" xfId="0" applyNumberFormat="1" applyFont="1" applyBorder="1" applyProtection="1">
      <alignment vertical="center"/>
      <protection hidden="1"/>
    </xf>
    <xf numFmtId="179" fontId="24" fillId="0" borderId="208" xfId="0" applyNumberFormat="1" applyFont="1" applyBorder="1" applyProtection="1">
      <alignment vertical="center"/>
      <protection hidden="1"/>
    </xf>
    <xf numFmtId="179" fontId="24" fillId="0" borderId="19" xfId="0" applyNumberFormat="1" applyFont="1" applyBorder="1" applyProtection="1">
      <alignment vertical="center"/>
      <protection hidden="1"/>
    </xf>
    <xf numFmtId="178" fontId="24" fillId="3" borderId="105" xfId="0" applyNumberFormat="1" applyFont="1" applyFill="1" applyBorder="1" applyAlignment="1" applyProtection="1">
      <alignment horizontal="center" vertical="center"/>
      <protection hidden="1"/>
    </xf>
    <xf numFmtId="177" fontId="26" fillId="0" borderId="24" xfId="0" applyNumberFormat="1" applyFont="1" applyBorder="1" applyProtection="1">
      <alignment vertical="center"/>
      <protection hidden="1"/>
    </xf>
    <xf numFmtId="177" fontId="26" fillId="0" borderId="106" xfId="0" applyNumberFormat="1" applyFont="1" applyBorder="1" applyProtection="1">
      <alignment vertical="center"/>
      <protection hidden="1"/>
    </xf>
    <xf numFmtId="0" fontId="2" fillId="3" borderId="146" xfId="0" applyFont="1" applyFill="1" applyBorder="1" applyAlignment="1" applyProtection="1">
      <alignment horizontal="center" vertical="center"/>
      <protection hidden="1"/>
    </xf>
    <xf numFmtId="0" fontId="2" fillId="3" borderId="105" xfId="0" applyFont="1" applyFill="1" applyBorder="1" applyAlignment="1" applyProtection="1">
      <alignment horizontal="center" vertical="center"/>
      <protection hidden="1"/>
    </xf>
    <xf numFmtId="177" fontId="22" fillId="0" borderId="0" xfId="0" applyNumberFormat="1" applyFont="1" applyAlignment="1" applyProtection="1">
      <alignment horizontal="center" vertical="top"/>
      <protection hidden="1"/>
    </xf>
    <xf numFmtId="179" fontId="25" fillId="0" borderId="149" xfId="0" applyNumberFormat="1" applyFont="1" applyBorder="1" applyProtection="1">
      <alignment vertical="center"/>
      <protection hidden="1"/>
    </xf>
    <xf numFmtId="179" fontId="25" fillId="0" borderId="192" xfId="0" applyNumberFormat="1" applyFont="1" applyBorder="1" applyProtection="1">
      <alignment vertical="center"/>
      <protection hidden="1"/>
    </xf>
    <xf numFmtId="179" fontId="25" fillId="0" borderId="154" xfId="0" applyNumberFormat="1" applyFont="1" applyBorder="1" applyProtection="1">
      <alignment vertical="center"/>
      <protection hidden="1"/>
    </xf>
    <xf numFmtId="179" fontId="25" fillId="0" borderId="97" xfId="0" applyNumberFormat="1" applyFont="1" applyBorder="1" applyProtection="1">
      <alignment vertical="center"/>
      <protection hidden="1"/>
    </xf>
    <xf numFmtId="179" fontId="25" fillId="0" borderId="114" xfId="0" applyNumberFormat="1" applyFont="1" applyBorder="1" applyProtection="1">
      <alignment vertical="center"/>
      <protection hidden="1"/>
    </xf>
    <xf numFmtId="179" fontId="25" fillId="0" borderId="196" xfId="0" applyNumberFormat="1" applyFont="1" applyBorder="1" applyProtection="1">
      <alignment vertical="center"/>
      <protection hidden="1"/>
    </xf>
    <xf numFmtId="179" fontId="25" fillId="0" borderId="141" xfId="0" applyNumberFormat="1" applyFont="1" applyBorder="1" applyProtection="1">
      <alignment vertical="center"/>
      <protection hidden="1"/>
    </xf>
    <xf numFmtId="179" fontId="25" fillId="0" borderId="142" xfId="0" applyNumberFormat="1" applyFont="1" applyBorder="1" applyProtection="1">
      <alignment vertical="center"/>
      <protection hidden="1"/>
    </xf>
    <xf numFmtId="179" fontId="25" fillId="0" borderId="197" xfId="0" applyNumberFormat="1" applyFont="1" applyBorder="1" applyProtection="1">
      <alignment vertical="center"/>
      <protection hidden="1"/>
    </xf>
    <xf numFmtId="179" fontId="25" fillId="0" borderId="195" xfId="0" applyNumberFormat="1" applyFont="1" applyBorder="1" applyProtection="1">
      <alignment vertical="center"/>
      <protection hidden="1"/>
    </xf>
    <xf numFmtId="179" fontId="25" fillId="0" borderId="68" xfId="0" applyNumberFormat="1" applyFont="1" applyBorder="1" applyProtection="1">
      <alignment vertical="center"/>
      <protection hidden="1"/>
    </xf>
    <xf numFmtId="179" fontId="25" fillId="0" borderId="137" xfId="0" applyNumberFormat="1" applyFont="1" applyBorder="1" applyProtection="1">
      <alignment vertical="center"/>
      <protection hidden="1"/>
    </xf>
    <xf numFmtId="179" fontId="25" fillId="0" borderId="147" xfId="0" applyNumberFormat="1" applyFont="1" applyBorder="1" applyProtection="1">
      <alignment vertical="center"/>
      <protection hidden="1"/>
    </xf>
    <xf numFmtId="0" fontId="5" fillId="0" borderId="67" xfId="0" applyFont="1" applyBorder="1" applyAlignment="1" applyProtection="1">
      <alignment horizontal="center" vertical="center" wrapText="1"/>
      <protection hidden="1"/>
    </xf>
    <xf numFmtId="0" fontId="5" fillId="0" borderId="68" xfId="0" applyFont="1" applyBorder="1" applyAlignment="1" applyProtection="1">
      <alignment horizontal="center" vertical="center"/>
      <protection hidden="1"/>
    </xf>
    <xf numFmtId="0" fontId="4" fillId="0" borderId="0" xfId="0" applyFont="1" applyAlignment="1" applyProtection="1">
      <alignment vertical="top"/>
      <protection hidden="1"/>
    </xf>
    <xf numFmtId="0" fontId="0" fillId="0" borderId="0" xfId="0" applyAlignment="1">
      <alignment vertical="top"/>
    </xf>
    <xf numFmtId="179" fontId="24" fillId="0" borderId="199" xfId="0" applyNumberFormat="1" applyFont="1" applyBorder="1" applyProtection="1">
      <alignment vertical="center"/>
      <protection hidden="1"/>
    </xf>
    <xf numFmtId="179" fontId="24" fillId="0" borderId="200" xfId="0" applyNumberFormat="1" applyFont="1" applyBorder="1" applyProtection="1">
      <alignment vertical="center"/>
      <protection hidden="1"/>
    </xf>
    <xf numFmtId="179" fontId="24" fillId="0" borderId="201" xfId="0" applyNumberFormat="1" applyFont="1" applyBorder="1" applyProtection="1">
      <alignment vertical="center"/>
      <protection hidden="1"/>
    </xf>
    <xf numFmtId="179" fontId="24" fillId="0" borderId="202" xfId="0" applyNumberFormat="1" applyFont="1" applyBorder="1" applyProtection="1">
      <alignment vertical="center"/>
      <protection hidden="1"/>
    </xf>
  </cellXfs>
  <cellStyles count="2">
    <cellStyle name="桁区切り" xfId="1" builtinId="6"/>
    <cellStyle name="標準" xfId="0" builtinId="0"/>
  </cellStyles>
  <dxfs count="97">
    <dxf>
      <fill>
        <patternFill>
          <bgColor rgb="FFFFFF99"/>
        </patternFill>
      </fill>
    </dxf>
    <dxf>
      <fill>
        <patternFill>
          <bgColor rgb="FFFFFF99"/>
        </patternFill>
      </fill>
    </dxf>
    <dxf>
      <fill>
        <patternFill>
          <bgColor rgb="FFFFFF99"/>
        </patternFill>
      </fill>
    </dxf>
    <dxf>
      <font>
        <b/>
        <i val="0"/>
        <color theme="0"/>
      </font>
      <fill>
        <patternFill>
          <bgColor rgb="FFFF0000"/>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ont>
        <b/>
        <i val="0"/>
        <color theme="0"/>
      </font>
      <fill>
        <patternFill>
          <bgColor rgb="FFFF0000"/>
        </patternFill>
      </fill>
    </dxf>
    <dxf>
      <font>
        <color auto="1"/>
      </font>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ill>
        <patternFill>
          <bgColor rgb="FFFFFF99"/>
        </patternFill>
      </fill>
    </dxf>
    <dxf>
      <fill>
        <patternFill>
          <bgColor rgb="FFFFFF99"/>
        </patternFill>
      </fill>
    </dxf>
    <dxf>
      <font>
        <color theme="0" tint="-0.499984740745262"/>
      </font>
      <fill>
        <patternFill>
          <bgColor theme="0" tint="-0.499984740745262"/>
        </patternFill>
      </fill>
    </dxf>
    <dxf>
      <fill>
        <patternFill>
          <bgColor rgb="FFFFFF99"/>
        </patternFill>
      </fill>
    </dxf>
    <dxf>
      <font>
        <color theme="0" tint="-0.499984740745262"/>
      </font>
      <fill>
        <patternFill>
          <bgColor theme="0" tint="-0.499984740745262"/>
        </patternFill>
      </fill>
    </dxf>
    <dxf>
      <fill>
        <patternFill>
          <bgColor rgb="FFFFFF99"/>
        </patternFill>
      </fill>
    </dxf>
    <dxf>
      <fill>
        <patternFill>
          <bgColor rgb="FFFFFF99"/>
        </patternFill>
      </fill>
    </dxf>
    <dxf>
      <fill>
        <patternFill>
          <bgColor rgb="FFFFFF99"/>
        </patternFill>
      </fill>
    </dxf>
    <dxf>
      <font>
        <color theme="0"/>
      </font>
    </dxf>
    <dxf>
      <font>
        <b/>
        <i val="0"/>
        <color theme="0"/>
      </font>
      <fill>
        <patternFill>
          <bgColor rgb="FFFF000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b/>
        <i val="0"/>
        <color theme="0"/>
      </font>
      <fill>
        <patternFill>
          <bgColor rgb="FFFF00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FF"/>
      <color rgb="FFFFFF99"/>
      <color rgb="FFE7F3FF"/>
      <color rgb="FF0065B0"/>
      <color rgb="FFFFCCFF"/>
      <color rgb="FFFFFFCC"/>
      <color rgb="FF0066FF"/>
      <color rgb="FFFFE7E7"/>
      <color rgb="FF008000"/>
      <color rgb="FFF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91440</xdr:colOff>
      <xdr:row>3</xdr:row>
      <xdr:rowOff>22860</xdr:rowOff>
    </xdr:from>
    <xdr:to>
      <xdr:col>19</xdr:col>
      <xdr:colOff>4572000</xdr:colOff>
      <xdr:row>3</xdr:row>
      <xdr:rowOff>739140</xdr:rowOff>
    </xdr:to>
    <xdr:sp macro="" textlink="">
      <xdr:nvSpPr>
        <xdr:cNvPr id="2" name="正方形/長方形 1">
          <a:extLst>
            <a:ext uri="{FF2B5EF4-FFF2-40B4-BE49-F238E27FC236}">
              <a16:creationId xmlns:a16="http://schemas.microsoft.com/office/drawing/2014/main" id="{194B353E-AD85-6D89-7DDE-D38637F0D769}"/>
            </a:ext>
          </a:extLst>
        </xdr:cNvPr>
        <xdr:cNvSpPr/>
      </xdr:nvSpPr>
      <xdr:spPr>
        <a:xfrm>
          <a:off x="6659880" y="441960"/>
          <a:ext cx="4480560" cy="7162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D21</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M21</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ページ目に</a:t>
          </a:r>
          <a:r>
            <a:rPr kumimoji="1" lang="ja-JP" altLang="en-US" sz="1050" b="1" u="none" kern="1200">
              <a:solidFill>
                <a:srgbClr val="FF0000"/>
              </a:solidFill>
              <a:latin typeface="Meiryo UI" panose="020B0604030504040204" pitchFamily="50" charset="-128"/>
              <a:ea typeface="Meiryo UI" panose="020B0604030504040204" pitchFamily="50" charset="-128"/>
            </a:rPr>
            <a:t>「</a:t>
          </a:r>
          <a:r>
            <a:rPr kumimoji="1" lang="ja-JP" altLang="en-US" sz="1100" b="1" u="none" kern="1200">
              <a:solidFill>
                <a:srgbClr val="FF0000"/>
              </a:solidFill>
              <a:latin typeface="Meiryo UI" panose="020B0604030504040204" pitchFamily="50" charset="-128"/>
              <a:ea typeface="Meiryo UI" panose="020B0604030504040204" pitchFamily="50" charset="-128"/>
            </a:rPr>
            <a:t>図」</a:t>
          </a:r>
          <a:r>
            <a:rPr kumimoji="1" lang="ja-JP" altLang="en-US" sz="110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b="0"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editAs="oneCell">
    <xdr:from>
      <xdr:col>19</xdr:col>
      <xdr:colOff>53340</xdr:colOff>
      <xdr:row>12</xdr:row>
      <xdr:rowOff>0</xdr:rowOff>
    </xdr:from>
    <xdr:to>
      <xdr:col>19</xdr:col>
      <xdr:colOff>4610099</xdr:colOff>
      <xdr:row>15</xdr:row>
      <xdr:rowOff>210928</xdr:rowOff>
    </xdr:to>
    <xdr:pic>
      <xdr:nvPicPr>
        <xdr:cNvPr id="7" name="図 6">
          <a:extLst>
            <a:ext uri="{FF2B5EF4-FFF2-40B4-BE49-F238E27FC236}">
              <a16:creationId xmlns:a16="http://schemas.microsoft.com/office/drawing/2014/main" id="{7C242BC0-B88A-4F7E-8255-7B264C05E0F6}"/>
            </a:ext>
          </a:extLst>
        </xdr:cNvPr>
        <xdr:cNvPicPr>
          <a:picLocks noChangeAspect="1"/>
        </xdr:cNvPicPr>
      </xdr:nvPicPr>
      <xdr:blipFill>
        <a:blip xmlns:r="http://schemas.openxmlformats.org/officeDocument/2006/relationships" r:embed="rId1"/>
        <a:stretch>
          <a:fillRect/>
        </a:stretch>
      </xdr:blipFill>
      <xdr:spPr>
        <a:xfrm>
          <a:off x="6233160" y="4008120"/>
          <a:ext cx="4556759" cy="11215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228600</xdr:colOff>
      <xdr:row>2</xdr:row>
      <xdr:rowOff>19050</xdr:rowOff>
    </xdr:from>
    <xdr:to>
      <xdr:col>14</xdr:col>
      <xdr:colOff>0</xdr:colOff>
      <xdr:row>13</xdr:row>
      <xdr:rowOff>123825</xdr:rowOff>
    </xdr:to>
    <xdr:sp macro="" textlink="">
      <xdr:nvSpPr>
        <xdr:cNvPr id="2" name="正方形/長方形 1">
          <a:extLst>
            <a:ext uri="{FF2B5EF4-FFF2-40B4-BE49-F238E27FC236}">
              <a16:creationId xmlns:a16="http://schemas.microsoft.com/office/drawing/2014/main" id="{B5DEC698-4116-4B4A-8256-184FF4660B24}"/>
            </a:ext>
          </a:extLst>
        </xdr:cNvPr>
        <xdr:cNvSpPr/>
      </xdr:nvSpPr>
      <xdr:spPr>
        <a:xfrm>
          <a:off x="9582150" y="428625"/>
          <a:ext cx="2809875" cy="253365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243568</xdr:colOff>
      <xdr:row>15</xdr:row>
      <xdr:rowOff>38101</xdr:rowOff>
    </xdr:from>
    <xdr:to>
      <xdr:col>14</xdr:col>
      <xdr:colOff>0</xdr:colOff>
      <xdr:row>29</xdr:row>
      <xdr:rowOff>95250</xdr:rowOff>
    </xdr:to>
    <xdr:sp macro="" textlink="">
      <xdr:nvSpPr>
        <xdr:cNvPr id="4" name="正方形/長方形 3">
          <a:extLst>
            <a:ext uri="{FF2B5EF4-FFF2-40B4-BE49-F238E27FC236}">
              <a16:creationId xmlns:a16="http://schemas.microsoft.com/office/drawing/2014/main" id="{36C7B287-AAB7-4439-8C41-F1B61A277849}"/>
            </a:ext>
          </a:extLst>
        </xdr:cNvPr>
        <xdr:cNvSpPr/>
      </xdr:nvSpPr>
      <xdr:spPr>
        <a:xfrm>
          <a:off x="9597118" y="3276601"/>
          <a:ext cx="2794907" cy="3171824"/>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262618</xdr:colOff>
      <xdr:row>30</xdr:row>
      <xdr:rowOff>238125</xdr:rowOff>
    </xdr:from>
    <xdr:to>
      <xdr:col>14</xdr:col>
      <xdr:colOff>0</xdr:colOff>
      <xdr:row>49</xdr:row>
      <xdr:rowOff>142874</xdr:rowOff>
    </xdr:to>
    <xdr:sp macro="" textlink="">
      <xdr:nvSpPr>
        <xdr:cNvPr id="5" name="正方形/長方形 4">
          <a:extLst>
            <a:ext uri="{FF2B5EF4-FFF2-40B4-BE49-F238E27FC236}">
              <a16:creationId xmlns:a16="http://schemas.microsoft.com/office/drawing/2014/main" id="{8E5B7C53-2CFD-4E53-B41B-130F47BC1503}"/>
            </a:ext>
          </a:extLst>
        </xdr:cNvPr>
        <xdr:cNvSpPr/>
      </xdr:nvSpPr>
      <xdr:spPr>
        <a:xfrm>
          <a:off x="9616168" y="6791325"/>
          <a:ext cx="2775857" cy="4229099"/>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66675</xdr:colOff>
      <xdr:row>3</xdr:row>
      <xdr:rowOff>28574</xdr:rowOff>
    </xdr:from>
    <xdr:to>
      <xdr:col>9</xdr:col>
      <xdr:colOff>3162300</xdr:colOff>
      <xdr:row>8</xdr:row>
      <xdr:rowOff>190500</xdr:rowOff>
    </xdr:to>
    <xdr:sp macro="" textlink="">
      <xdr:nvSpPr>
        <xdr:cNvPr id="2" name="正方形/長方形 1">
          <a:extLst>
            <a:ext uri="{FF2B5EF4-FFF2-40B4-BE49-F238E27FC236}">
              <a16:creationId xmlns:a16="http://schemas.microsoft.com/office/drawing/2014/main" id="{250B9327-0EE3-4363-8180-7199783A0C68}"/>
            </a:ext>
          </a:extLst>
        </xdr:cNvPr>
        <xdr:cNvSpPr/>
      </xdr:nvSpPr>
      <xdr:spPr>
        <a:xfrm>
          <a:off x="9363075" y="676274"/>
          <a:ext cx="3095625" cy="1304926"/>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G7</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6</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）課題全体の各年度別経費」に　 </a:t>
          </a:r>
          <a:r>
            <a:rPr kumimoji="1" lang="ja-JP" altLang="en-US" sz="1050" b="1" u="none"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95250</xdr:colOff>
      <xdr:row>10</xdr:row>
      <xdr:rowOff>28574</xdr:rowOff>
    </xdr:from>
    <xdr:to>
      <xdr:col>9</xdr:col>
      <xdr:colOff>3137250</xdr:colOff>
      <xdr:row>21</xdr:row>
      <xdr:rowOff>66674</xdr:rowOff>
    </xdr:to>
    <xdr:sp macro="" textlink="">
      <xdr:nvSpPr>
        <xdr:cNvPr id="3" name="正方形/長方形 2">
          <a:extLst>
            <a:ext uri="{FF2B5EF4-FFF2-40B4-BE49-F238E27FC236}">
              <a16:creationId xmlns:a16="http://schemas.microsoft.com/office/drawing/2014/main" id="{AB84435A-BB5E-4579-B4E1-BF5133140B63}"/>
            </a:ext>
          </a:extLst>
        </xdr:cNvPr>
        <xdr:cNvSpPr/>
      </xdr:nvSpPr>
      <xdr:spPr>
        <a:xfrm>
          <a:off x="9391650" y="2552699"/>
          <a:ext cx="3042000" cy="2752725"/>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1" kern="1200">
              <a:solidFill>
                <a:sysClr val="windowText" lastClr="000000"/>
              </a:solidFill>
              <a:latin typeface="Meiryo UI" panose="020B0604030504040204" pitchFamily="50" charset="-128"/>
              <a:ea typeface="Meiryo UI" panose="020B0604030504040204" pitchFamily="50" charset="-128"/>
            </a:rPr>
            <a:t>サブテーマ</a:t>
          </a:r>
          <a:r>
            <a:rPr kumimoji="1" lang="en-US" altLang="ja-JP" sz="1050" b="1" kern="1200">
              <a:solidFill>
                <a:sysClr val="windowText" lastClr="000000"/>
              </a:solidFill>
              <a:latin typeface="Meiryo UI" panose="020B0604030504040204" pitchFamily="50" charset="-128"/>
              <a:ea typeface="Meiryo UI" panose="020B0604030504040204" pitchFamily="50" charset="-128"/>
            </a:rPr>
            <a:t>1</a:t>
          </a:r>
          <a:r>
            <a:rPr kumimoji="1" lang="ja-JP" altLang="en-US" sz="1050" b="1" kern="1200">
              <a:solidFill>
                <a:sysClr val="windowText" lastClr="000000"/>
              </a:solidFill>
              <a:latin typeface="Meiryo UI" panose="020B0604030504040204" pitchFamily="50" charset="-128"/>
              <a:ea typeface="Meiryo UI" panose="020B0604030504040204" pitchFamily="50" charset="-128"/>
            </a:rPr>
            <a:t>つずつ赤枠内の範囲を</a:t>
          </a:r>
          <a:r>
            <a:rPr kumimoji="1" lang="ja-JP" altLang="en-US" sz="1050" kern="1200">
              <a:solidFill>
                <a:sysClr val="windowText" lastClr="000000"/>
              </a:solidFill>
              <a:latin typeface="Meiryo UI" panose="020B0604030504040204" pitchFamily="50" charset="-128"/>
              <a:ea typeface="Meiryo UI" panose="020B0604030504040204" pitchFamily="50" charset="-128"/>
            </a:rPr>
            <a:t>コピーして、申請書の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　（</a:t>
          </a:r>
          <a:r>
            <a:rPr kumimoji="1" lang="en-US" altLang="ja-JP" sz="1050" kern="1200">
              <a:solidFill>
                <a:sysClr val="windowText" lastClr="000000"/>
              </a:solidFill>
              <a:latin typeface="Meiryo UI" panose="020B0604030504040204" pitchFamily="50" charset="-128"/>
              <a:ea typeface="Meiryo UI" panose="020B0604030504040204" pitchFamily="50" charset="-128"/>
            </a:rPr>
            <a:t>2</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）各サブテーマの各年度別経費」に</a:t>
          </a:r>
          <a:r>
            <a:rPr kumimoji="1" lang="ja-JP" altLang="en-US" sz="1050" b="1" u="none"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で貼り付ける。</a:t>
          </a: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p>
        <a:p>
          <a:pPr algn="l">
            <a:lnSpc>
              <a:spcPts val="1200"/>
            </a:lnSpc>
          </a:pPr>
          <a:endParaRPr kumimoji="1" lang="en-US" altLang="ja-JP" sz="1050" b="0"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1" u="none" kern="1200">
              <a:solidFill>
                <a:sysClr val="windowText" lastClr="000000"/>
              </a:solidFill>
              <a:latin typeface="Meiryo UI" panose="020B0604030504040204" pitchFamily="50" charset="-128"/>
              <a:ea typeface="Meiryo UI" panose="020B0604030504040204" pitchFamily="50" charset="-128"/>
            </a:rPr>
            <a:t>コピーする範囲</a:t>
          </a:r>
          <a:endParaRPr kumimoji="1" lang="en-US" altLang="ja-JP" sz="1050" b="1"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上：</a:t>
          </a:r>
          <a:r>
            <a:rPr kumimoji="1" lang="en-US" altLang="ja-JP" sz="1050" b="0" u="none" kern="1200">
              <a:solidFill>
                <a:sysClr val="windowText" lastClr="000000"/>
              </a:solidFill>
              <a:latin typeface="Meiryo UI" panose="020B0604030504040204" pitchFamily="50" charset="-128"/>
              <a:ea typeface="Meiryo UI" panose="020B0604030504040204" pitchFamily="50" charset="-128"/>
            </a:rPr>
            <a:t>【*</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年課題です</a:t>
          </a:r>
          <a:r>
            <a:rPr kumimoji="1" lang="en-US" altLang="ja-JP" sz="1050" b="0" u="none" kern="1200">
              <a:solidFill>
                <a:sysClr val="windowText" lastClr="000000"/>
              </a:solidFill>
              <a:latin typeface="Meiryo UI" panose="020B0604030504040204" pitchFamily="50" charset="-128"/>
              <a:ea typeface="Meiryo UI" panose="020B0604030504040204" pitchFamily="50" charset="-128"/>
            </a:rPr>
            <a:t>】</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 の行</a:t>
          </a:r>
          <a:endParaRPr kumimoji="1" lang="en-US" altLang="ja-JP" sz="1050" b="0"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下：サブテーマ</a:t>
          </a:r>
          <a:r>
            <a:rPr kumimoji="1" lang="en-US" altLang="ja-JP" sz="1050" b="0" u="none" kern="1200">
              <a:solidFill>
                <a:sysClr val="windowText" lastClr="000000"/>
              </a:solidFill>
              <a:latin typeface="Meiryo UI" panose="020B0604030504040204" pitchFamily="50" charset="-128"/>
              <a:ea typeface="Meiryo UI" panose="020B0604030504040204" pitchFamily="50" charset="-128"/>
            </a:rPr>
            <a:t>*</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合計（直接経費＋間接経費）の行</a:t>
          </a:r>
          <a:endParaRPr kumimoji="1" lang="en-US" altLang="ja-JP" sz="1050" b="0" u="none"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b="1" kern="1200">
              <a:solidFill>
                <a:sysClr val="windowText" lastClr="000000"/>
              </a:solidFill>
              <a:latin typeface="Meiryo UI" panose="020B0604030504040204" pitchFamily="50" charset="-128"/>
              <a:ea typeface="Meiryo UI" panose="020B0604030504040204" pitchFamily="50" charset="-128"/>
            </a:rPr>
            <a:t>全サブテーマまとめてコピー・貼り付けせず、必ずサブテーマ</a:t>
          </a:r>
          <a:r>
            <a:rPr kumimoji="1" lang="en-US" altLang="ja-JP" sz="1050" b="1" kern="1200">
              <a:solidFill>
                <a:sysClr val="windowText" lastClr="000000"/>
              </a:solidFill>
              <a:latin typeface="Meiryo UI" panose="020B0604030504040204" pitchFamily="50" charset="-128"/>
              <a:ea typeface="Meiryo UI" panose="020B0604030504040204" pitchFamily="50" charset="-128"/>
            </a:rPr>
            <a:t>1</a:t>
          </a:r>
          <a:r>
            <a:rPr kumimoji="1" lang="ja-JP" altLang="en-US" sz="1050" b="1" kern="1200">
              <a:solidFill>
                <a:sysClr val="windowText" lastClr="000000"/>
              </a:solidFill>
              <a:latin typeface="Meiryo UI" panose="020B0604030504040204" pitchFamily="50" charset="-128"/>
              <a:ea typeface="Meiryo UI" panose="020B0604030504040204" pitchFamily="50" charset="-128"/>
            </a:rPr>
            <a:t>つずつ作業をお願いします。</a:t>
          </a:r>
          <a:r>
            <a:rPr kumimoji="1" lang="ja-JP" altLang="en-US" sz="1050" kern="1200">
              <a:solidFill>
                <a:sysClr val="windowText" lastClr="000000"/>
              </a:solidFill>
              <a:latin typeface="Meiryo UI" panose="020B0604030504040204" pitchFamily="50" charset="-128"/>
              <a:ea typeface="Meiryo UI" panose="020B0604030504040204" pitchFamily="50" charset="-128"/>
            </a:rPr>
            <a:t>（まとめて貼り付けると、表が１ページに収まるように自動で縮小され、文字が小さく見づらくなります。）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13</xdr:col>
      <xdr:colOff>152399</xdr:colOff>
      <xdr:row>2</xdr:row>
      <xdr:rowOff>0</xdr:rowOff>
    </xdr:from>
    <xdr:to>
      <xdr:col>14</xdr:col>
      <xdr:colOff>0</xdr:colOff>
      <xdr:row>11</xdr:row>
      <xdr:rowOff>95250</xdr:rowOff>
    </xdr:to>
    <xdr:sp macro="" textlink="">
      <xdr:nvSpPr>
        <xdr:cNvPr id="2" name="正方形/長方形 1">
          <a:extLst>
            <a:ext uri="{FF2B5EF4-FFF2-40B4-BE49-F238E27FC236}">
              <a16:creationId xmlns:a16="http://schemas.microsoft.com/office/drawing/2014/main" id="{8E4A461D-18C5-44DB-B5D9-25BF47EEFEA9}"/>
            </a:ext>
          </a:extLst>
        </xdr:cNvPr>
        <xdr:cNvSpPr/>
      </xdr:nvSpPr>
      <xdr:spPr>
        <a:xfrm>
          <a:off x="9072281" y="414618"/>
          <a:ext cx="2884395" cy="2168338"/>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152399</xdr:colOff>
      <xdr:row>29</xdr:row>
      <xdr:rowOff>197305</xdr:rowOff>
    </xdr:from>
    <xdr:to>
      <xdr:col>14</xdr:col>
      <xdr:colOff>0</xdr:colOff>
      <xdr:row>51</xdr:row>
      <xdr:rowOff>19050</xdr:rowOff>
    </xdr:to>
    <xdr:sp macro="" textlink="">
      <xdr:nvSpPr>
        <xdr:cNvPr id="4" name="正方形/長方形 3">
          <a:extLst>
            <a:ext uri="{FF2B5EF4-FFF2-40B4-BE49-F238E27FC236}">
              <a16:creationId xmlns:a16="http://schemas.microsoft.com/office/drawing/2014/main" id="{19C84785-7E2F-49CF-8DCD-797C1BC7EE8D}"/>
            </a:ext>
          </a:extLst>
        </xdr:cNvPr>
        <xdr:cNvSpPr/>
      </xdr:nvSpPr>
      <xdr:spPr>
        <a:xfrm>
          <a:off x="9072281" y="6315717"/>
          <a:ext cx="2884395" cy="427048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161925</xdr:colOff>
      <xdr:row>13</xdr:row>
      <xdr:rowOff>29215</xdr:rowOff>
    </xdr:from>
    <xdr:to>
      <xdr:col>14</xdr:col>
      <xdr:colOff>0</xdr:colOff>
      <xdr:row>28</xdr:row>
      <xdr:rowOff>22412</xdr:rowOff>
    </xdr:to>
    <xdr:sp macro="" textlink="">
      <xdr:nvSpPr>
        <xdr:cNvPr id="5" name="正方形/長方形 4">
          <a:extLst>
            <a:ext uri="{FF2B5EF4-FFF2-40B4-BE49-F238E27FC236}">
              <a16:creationId xmlns:a16="http://schemas.microsoft.com/office/drawing/2014/main" id="{3232149A-D733-42BD-BB01-F43897079693}"/>
            </a:ext>
          </a:extLst>
        </xdr:cNvPr>
        <xdr:cNvSpPr/>
      </xdr:nvSpPr>
      <xdr:spPr>
        <a:xfrm>
          <a:off x="9081807" y="2920333"/>
          <a:ext cx="2874869" cy="301878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264E8725-7285-489D-93FA-C5EBAA62F56F}"/>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6" name="正方形/長方形 5">
          <a:extLst>
            <a:ext uri="{FF2B5EF4-FFF2-40B4-BE49-F238E27FC236}">
              <a16:creationId xmlns:a16="http://schemas.microsoft.com/office/drawing/2014/main" id="{A8168BCA-66FD-4682-AED9-9AFCFA05D63F}"/>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45</xdr:row>
      <xdr:rowOff>174170</xdr:rowOff>
    </xdr:to>
    <xdr:sp macro="" textlink="">
      <xdr:nvSpPr>
        <xdr:cNvPr id="7" name="正方形/長方形 6">
          <a:extLst>
            <a:ext uri="{FF2B5EF4-FFF2-40B4-BE49-F238E27FC236}">
              <a16:creationId xmlns:a16="http://schemas.microsoft.com/office/drawing/2014/main" id="{2D18D1E8-8B14-4590-B439-18D984BE59F5}"/>
            </a:ext>
          </a:extLst>
        </xdr:cNvPr>
        <xdr:cNvSpPr/>
      </xdr:nvSpPr>
      <xdr:spPr>
        <a:xfrm>
          <a:off x="9086850" y="6276975"/>
          <a:ext cx="2886075" cy="317454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13CD4FF9-F267-4C46-9A22-6B653C665337}"/>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6" name="正方形/長方形 5">
          <a:extLst>
            <a:ext uri="{FF2B5EF4-FFF2-40B4-BE49-F238E27FC236}">
              <a16:creationId xmlns:a16="http://schemas.microsoft.com/office/drawing/2014/main" id="{73950D04-573C-4CDB-8392-D6539C052FFC}"/>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45</xdr:row>
      <xdr:rowOff>174170</xdr:rowOff>
    </xdr:to>
    <xdr:sp macro="" textlink="">
      <xdr:nvSpPr>
        <xdr:cNvPr id="7" name="正方形/長方形 6">
          <a:extLst>
            <a:ext uri="{FF2B5EF4-FFF2-40B4-BE49-F238E27FC236}">
              <a16:creationId xmlns:a16="http://schemas.microsoft.com/office/drawing/2014/main" id="{DCAC49FF-EE6C-4F5A-A8D9-B88C0B2A0770}"/>
            </a:ext>
          </a:extLst>
        </xdr:cNvPr>
        <xdr:cNvSpPr/>
      </xdr:nvSpPr>
      <xdr:spPr>
        <a:xfrm>
          <a:off x="9086850" y="6276975"/>
          <a:ext cx="2886075" cy="317454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02A71B21-0BB7-44BE-A1A8-89573BB1FC64}"/>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6" name="正方形/長方形 5">
          <a:extLst>
            <a:ext uri="{FF2B5EF4-FFF2-40B4-BE49-F238E27FC236}">
              <a16:creationId xmlns:a16="http://schemas.microsoft.com/office/drawing/2014/main" id="{7B31DA83-3215-45A0-B41E-F8C6196009D1}"/>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51</xdr:row>
      <xdr:rowOff>21770</xdr:rowOff>
    </xdr:to>
    <xdr:sp macro="" textlink="">
      <xdr:nvSpPr>
        <xdr:cNvPr id="7" name="正方形/長方形 6">
          <a:extLst>
            <a:ext uri="{FF2B5EF4-FFF2-40B4-BE49-F238E27FC236}">
              <a16:creationId xmlns:a16="http://schemas.microsoft.com/office/drawing/2014/main" id="{18E40D57-7F55-4E83-ABEB-892F97EFF57A}"/>
            </a:ext>
          </a:extLst>
        </xdr:cNvPr>
        <xdr:cNvSpPr/>
      </xdr:nvSpPr>
      <xdr:spPr>
        <a:xfrm>
          <a:off x="9086850" y="6276975"/>
          <a:ext cx="2886075" cy="423182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CBAFEB49-7E46-4B8E-B6AC-E138A83B017D}"/>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6" name="正方形/長方形 5">
          <a:extLst>
            <a:ext uri="{FF2B5EF4-FFF2-40B4-BE49-F238E27FC236}">
              <a16:creationId xmlns:a16="http://schemas.microsoft.com/office/drawing/2014/main" id="{B827C440-3000-4B9F-97FC-4BEFF058F0BC}"/>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51</xdr:row>
      <xdr:rowOff>21770</xdr:rowOff>
    </xdr:to>
    <xdr:sp macro="" textlink="">
      <xdr:nvSpPr>
        <xdr:cNvPr id="7" name="正方形/長方形 6">
          <a:extLst>
            <a:ext uri="{FF2B5EF4-FFF2-40B4-BE49-F238E27FC236}">
              <a16:creationId xmlns:a16="http://schemas.microsoft.com/office/drawing/2014/main" id="{DC740111-32F7-4EB4-B1A6-804440BE232A}"/>
            </a:ext>
          </a:extLst>
        </xdr:cNvPr>
        <xdr:cNvSpPr/>
      </xdr:nvSpPr>
      <xdr:spPr>
        <a:xfrm>
          <a:off x="9086850" y="6276975"/>
          <a:ext cx="2886075" cy="423182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74DDFAD5-9839-44F7-B294-D8AAAFCD6593}"/>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6" name="正方形/長方形 5">
          <a:extLst>
            <a:ext uri="{FF2B5EF4-FFF2-40B4-BE49-F238E27FC236}">
              <a16:creationId xmlns:a16="http://schemas.microsoft.com/office/drawing/2014/main" id="{E028C7D3-E4F9-405D-B7D3-803B5E1289F1}"/>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51</xdr:row>
      <xdr:rowOff>21770</xdr:rowOff>
    </xdr:to>
    <xdr:sp macro="" textlink="">
      <xdr:nvSpPr>
        <xdr:cNvPr id="7" name="正方形/長方形 6">
          <a:extLst>
            <a:ext uri="{FF2B5EF4-FFF2-40B4-BE49-F238E27FC236}">
              <a16:creationId xmlns:a16="http://schemas.microsoft.com/office/drawing/2014/main" id="{EEAE74B4-F739-4636-B0D8-78E481D27466}"/>
            </a:ext>
          </a:extLst>
        </xdr:cNvPr>
        <xdr:cNvSpPr/>
      </xdr:nvSpPr>
      <xdr:spPr>
        <a:xfrm>
          <a:off x="9086850" y="6276975"/>
          <a:ext cx="2886075" cy="423182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13</xdr:col>
      <xdr:colOff>152400</xdr:colOff>
      <xdr:row>2</xdr:row>
      <xdr:rowOff>0</xdr:rowOff>
    </xdr:from>
    <xdr:to>
      <xdr:col>14</xdr:col>
      <xdr:colOff>0</xdr:colOff>
      <xdr:row>11</xdr:row>
      <xdr:rowOff>95250</xdr:rowOff>
    </xdr:to>
    <xdr:sp macro="" textlink="">
      <xdr:nvSpPr>
        <xdr:cNvPr id="5" name="正方形/長方形 4">
          <a:extLst>
            <a:ext uri="{FF2B5EF4-FFF2-40B4-BE49-F238E27FC236}">
              <a16:creationId xmlns:a16="http://schemas.microsoft.com/office/drawing/2014/main" id="{FB636A61-059F-46CA-86D7-4B4BCA190716}"/>
            </a:ext>
          </a:extLst>
        </xdr:cNvPr>
        <xdr:cNvSpPr/>
      </xdr:nvSpPr>
      <xdr:spPr>
        <a:xfrm>
          <a:off x="9086850" y="409575"/>
          <a:ext cx="2886075" cy="2162175"/>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B4</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L58</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）各サブテーマの各年度経費内訳（金額・主な積算内訳）」に、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サブテーマの数だけ繰り返す。</a:t>
          </a:r>
        </a:p>
      </xdr:txBody>
    </xdr:sp>
    <xdr:clientData/>
  </xdr:twoCellAnchor>
  <xdr:twoCellAnchor editAs="absolute">
    <xdr:from>
      <xdr:col>13</xdr:col>
      <xdr:colOff>161926</xdr:colOff>
      <xdr:row>13</xdr:row>
      <xdr:rowOff>0</xdr:rowOff>
    </xdr:from>
    <xdr:to>
      <xdr:col>14</xdr:col>
      <xdr:colOff>0</xdr:colOff>
      <xdr:row>27</xdr:row>
      <xdr:rowOff>193222</xdr:rowOff>
    </xdr:to>
    <xdr:sp macro="" textlink="">
      <xdr:nvSpPr>
        <xdr:cNvPr id="8" name="正方形/長方形 7">
          <a:extLst>
            <a:ext uri="{FF2B5EF4-FFF2-40B4-BE49-F238E27FC236}">
              <a16:creationId xmlns:a16="http://schemas.microsoft.com/office/drawing/2014/main" id="{355CF942-0DAC-4093-B85C-55C906F1DF55}"/>
            </a:ext>
          </a:extLst>
        </xdr:cNvPr>
        <xdr:cNvSpPr/>
      </xdr:nvSpPr>
      <xdr:spPr>
        <a:xfrm>
          <a:off x="9096376" y="2876550"/>
          <a:ext cx="2876549" cy="2993572"/>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D53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G53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J53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152400</xdr:colOff>
      <xdr:row>30</xdr:row>
      <xdr:rowOff>0</xdr:rowOff>
    </xdr:from>
    <xdr:to>
      <xdr:col>14</xdr:col>
      <xdr:colOff>0</xdr:colOff>
      <xdr:row>51</xdr:row>
      <xdr:rowOff>21770</xdr:rowOff>
    </xdr:to>
    <xdr:sp macro="" textlink="">
      <xdr:nvSpPr>
        <xdr:cNvPr id="9" name="正方形/長方形 8">
          <a:extLst>
            <a:ext uri="{FF2B5EF4-FFF2-40B4-BE49-F238E27FC236}">
              <a16:creationId xmlns:a16="http://schemas.microsoft.com/office/drawing/2014/main" id="{0064368D-05FF-456F-8389-703D3C85BF34}"/>
            </a:ext>
          </a:extLst>
        </xdr:cNvPr>
        <xdr:cNvSpPr/>
      </xdr:nvSpPr>
      <xdr:spPr>
        <a:xfrm>
          <a:off x="9086850" y="6276975"/>
          <a:ext cx="2886075" cy="423182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サブテーマに複数機関が参画する場合は、経費区分ごとに全機関の</a:t>
          </a:r>
          <a:r>
            <a:rPr kumimoji="1" lang="ja-JP" altLang="en-US" sz="1050" u="sng" kern="1200">
              <a:solidFill>
                <a:sysClr val="windowText" lastClr="000000"/>
              </a:solidFill>
              <a:latin typeface="Meiryo UI" panose="020B0604030504040204" pitchFamily="50" charset="-128"/>
              <a:ea typeface="Meiryo UI" panose="020B0604030504040204" pitchFamily="50" charset="-128"/>
            </a:rPr>
            <a:t>合計額を記入する</a:t>
          </a:r>
          <a:r>
            <a:rPr kumimoji="1" lang="ja-JP" altLang="en-US" sz="1050" kern="1200">
              <a:solidFill>
                <a:sysClr val="windowText" lastClr="000000"/>
              </a:solidFill>
              <a:latin typeface="Meiryo UI" panose="020B0604030504040204" pitchFamily="50" charset="-128"/>
              <a:ea typeface="Meiryo UI" panose="020B0604030504040204" pitchFamily="50" charset="-128"/>
            </a:rPr>
            <a:t>こと（機関ごとの積算は不要）。</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p.49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(6)</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計上できる研究費」を確認すること。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◆直接経費の区分については公募要領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の表５「推進費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委託費</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において計上可能な直接経費の区分」を確認すること。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◆消費税相当額は公募要領</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p.52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53</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「留意事項」を参照の上、必要に応じて計上すること。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16</xdr:col>
      <xdr:colOff>123825</xdr:colOff>
      <xdr:row>5</xdr:row>
      <xdr:rowOff>9526</xdr:rowOff>
    </xdr:from>
    <xdr:to>
      <xdr:col>17</xdr:col>
      <xdr:colOff>0</xdr:colOff>
      <xdr:row>10</xdr:row>
      <xdr:rowOff>238126</xdr:rowOff>
    </xdr:to>
    <xdr:sp macro="" textlink="">
      <xdr:nvSpPr>
        <xdr:cNvPr id="4" name="正方形/長方形 3">
          <a:extLst>
            <a:ext uri="{FF2B5EF4-FFF2-40B4-BE49-F238E27FC236}">
              <a16:creationId xmlns:a16="http://schemas.microsoft.com/office/drawing/2014/main" id="{DA3F7FEF-A140-49A1-8182-88BE89DD06E6}"/>
            </a:ext>
          </a:extLst>
        </xdr:cNvPr>
        <xdr:cNvSpPr/>
      </xdr:nvSpPr>
      <xdr:spPr>
        <a:xfrm>
          <a:off x="13392150" y="1047751"/>
          <a:ext cx="2667000" cy="1447800"/>
        </a:xfrm>
        <a:prstGeom prst="rect">
          <a:avLst/>
        </a:prstGeom>
        <a:solidFill>
          <a:schemeClr val="tx2">
            <a:lumMod val="10000"/>
            <a:lumOff val="90000"/>
          </a:schemeClr>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sng" kern="1200">
              <a:solidFill>
                <a:srgbClr val="FF0000"/>
              </a:solidFill>
              <a:latin typeface="Meiryo UI" panose="020B0604030504040204" pitchFamily="50" charset="-128"/>
              <a:ea typeface="Meiryo UI" panose="020B0604030504040204" pitchFamily="50" charset="-128"/>
            </a:rPr>
            <a:t>B7</a:t>
          </a:r>
          <a:r>
            <a:rPr kumimoji="1" lang="ja-JP" altLang="en-US" sz="1050" b="1" u="sng" kern="1200">
              <a:solidFill>
                <a:srgbClr val="FF0000"/>
              </a:solidFill>
              <a:latin typeface="Meiryo UI" panose="020B0604030504040204" pitchFamily="50" charset="-128"/>
              <a:ea typeface="Meiryo UI" panose="020B0604030504040204" pitchFamily="50" charset="-128"/>
            </a:rPr>
            <a:t>セル～</a:t>
          </a:r>
          <a:r>
            <a:rPr kumimoji="1" lang="en-US" altLang="ja-JP" sz="1050" b="1" u="sng" kern="1200">
              <a:solidFill>
                <a:srgbClr val="FF0000"/>
              </a:solidFill>
              <a:latin typeface="Meiryo UI" panose="020B0604030504040204" pitchFamily="50" charset="-128"/>
              <a:ea typeface="Meiryo UI" panose="020B0604030504040204" pitchFamily="50" charset="-128"/>
            </a:rPr>
            <a:t>M9</a:t>
          </a:r>
          <a:r>
            <a:rPr kumimoji="1" lang="ja-JP" altLang="en-US" sz="1050" b="1" u="sng"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6</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1</a:t>
          </a:r>
          <a:r>
            <a:rPr kumimoji="1" lang="ja-JP" altLang="en-US" sz="1050" kern="1200">
              <a:solidFill>
                <a:sysClr val="windowText" lastClr="000000"/>
              </a:solidFill>
              <a:latin typeface="Meiryo UI" panose="020B0604030504040204" pitchFamily="50" charset="-128"/>
              <a:ea typeface="Meiryo UI" panose="020B0604030504040204" pitchFamily="50" charset="-128"/>
            </a:rPr>
            <a:t>）課題全体の各年度別経費」に、</a:t>
          </a:r>
          <a:r>
            <a:rPr kumimoji="1" lang="ja-JP" altLang="en-US" sz="1050" b="1" kern="1200">
              <a:solidFill>
                <a:srgbClr val="FF0000"/>
              </a:solidFill>
              <a:latin typeface="Meiryo UI" panose="020B0604030504040204" pitchFamily="50" charset="-128"/>
              <a:ea typeface="Meiryo UI" panose="020B0604030504040204" pitchFamily="50" charset="-128"/>
            </a:rPr>
            <a:t>「</a:t>
          </a:r>
          <a:r>
            <a:rPr kumimoji="1" lang="ja-JP" altLang="en-US" sz="1050" b="1" u="none"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123225</xdr:colOff>
      <xdr:row>12</xdr:row>
      <xdr:rowOff>9525</xdr:rowOff>
    </xdr:from>
    <xdr:to>
      <xdr:col>17</xdr:col>
      <xdr:colOff>0</xdr:colOff>
      <xdr:row>17</xdr:row>
      <xdr:rowOff>114300</xdr:rowOff>
    </xdr:to>
    <xdr:sp macro="" textlink="">
      <xdr:nvSpPr>
        <xdr:cNvPr id="5" name="正方形/長方形 4">
          <a:extLst>
            <a:ext uri="{FF2B5EF4-FFF2-40B4-BE49-F238E27FC236}">
              <a16:creationId xmlns:a16="http://schemas.microsoft.com/office/drawing/2014/main" id="{B3C60AAB-5650-459C-A3FF-0540D38C1B06}"/>
            </a:ext>
          </a:extLst>
        </xdr:cNvPr>
        <xdr:cNvSpPr/>
      </xdr:nvSpPr>
      <xdr:spPr>
        <a:xfrm>
          <a:off x="13629675" y="2914650"/>
          <a:ext cx="2667600" cy="1409700"/>
        </a:xfrm>
        <a:prstGeom prst="rect">
          <a:avLst/>
        </a:prstGeom>
        <a:solidFill>
          <a:schemeClr val="tx2">
            <a:lumMod val="10000"/>
            <a:lumOff val="90000"/>
          </a:schemeClr>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sng" kern="1200">
              <a:solidFill>
                <a:srgbClr val="FF0000"/>
              </a:solidFill>
              <a:latin typeface="Meiryo UI" panose="020B0604030504040204" pitchFamily="50" charset="-128"/>
              <a:ea typeface="Meiryo UI" panose="020B0604030504040204" pitchFamily="50" charset="-128"/>
            </a:rPr>
            <a:t>B14</a:t>
          </a:r>
          <a:r>
            <a:rPr kumimoji="1" lang="ja-JP" altLang="en-US" sz="1050" b="1" u="sng" kern="1200">
              <a:solidFill>
                <a:srgbClr val="FF0000"/>
              </a:solidFill>
              <a:latin typeface="Meiryo UI" panose="020B0604030504040204" pitchFamily="50" charset="-128"/>
              <a:ea typeface="Meiryo UI" panose="020B0604030504040204" pitchFamily="50" charset="-128"/>
            </a:rPr>
            <a:t>セル～</a:t>
          </a:r>
          <a:r>
            <a:rPr kumimoji="1" lang="en-US" altLang="ja-JP" sz="1050" b="1" u="sng" kern="1200">
              <a:solidFill>
                <a:srgbClr val="FF0000"/>
              </a:solidFill>
              <a:latin typeface="Meiryo UI" panose="020B0604030504040204" pitchFamily="50" charset="-128"/>
              <a:ea typeface="Meiryo UI" panose="020B0604030504040204" pitchFamily="50" charset="-128"/>
            </a:rPr>
            <a:t>M27</a:t>
          </a:r>
          <a:r>
            <a:rPr kumimoji="1" lang="ja-JP" altLang="en-US" sz="1050" b="1" u="sng"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a:t>
          </a:r>
          <a:r>
            <a:rPr kumimoji="1" lang="en-US" altLang="ja-JP" sz="1050" kern="1200" baseline="0">
              <a:solidFill>
                <a:sysClr val="windowText" lastClr="000000"/>
              </a:solidFill>
              <a:latin typeface="Meiryo UI" panose="020B0604030504040204" pitchFamily="50" charset="-128"/>
              <a:ea typeface="Meiryo UI" panose="020B0604030504040204" pitchFamily="50" charset="-128"/>
            </a:rPr>
            <a:t>6</a:t>
          </a:r>
          <a:r>
            <a:rPr kumimoji="1" lang="ja-JP" altLang="en-US" sz="1050" kern="1200" baseline="0">
              <a:solidFill>
                <a:sysClr val="windowText" lastClr="000000"/>
              </a:solidFill>
              <a:latin typeface="Meiryo UI" panose="020B0604030504040204" pitchFamily="50" charset="-128"/>
              <a:ea typeface="Meiryo UI" panose="020B0604030504040204" pitchFamily="50" charset="-128"/>
            </a:rPr>
            <a:t>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2</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）各年度別経費」に、</a:t>
          </a:r>
          <a:r>
            <a:rPr kumimoji="1" lang="ja-JP" altLang="en-US" sz="1050" b="1" kern="1200">
              <a:solidFill>
                <a:srgbClr val="FF0000"/>
              </a:solidFill>
              <a:latin typeface="Meiryo UI" panose="020B0604030504040204" pitchFamily="50" charset="-128"/>
              <a:ea typeface="Meiryo UI" panose="020B0604030504040204" pitchFamily="50" charset="-128"/>
            </a:rPr>
            <a:t>「</a:t>
          </a:r>
          <a:r>
            <a:rPr kumimoji="1" lang="ja-JP" altLang="en-US" sz="1050" b="1" u="none" kern="1200">
              <a:solidFill>
                <a:srgbClr val="FF0000"/>
              </a:solidFill>
              <a:latin typeface="Meiryo UI" panose="020B0604030504040204" pitchFamily="50" charset="-128"/>
              <a:ea typeface="Meiryo UI" panose="020B0604030504040204" pitchFamily="50" charset="-128"/>
            </a:rPr>
            <a:t>図」</a:t>
          </a:r>
          <a:r>
            <a:rPr kumimoji="1" lang="ja-JP" altLang="en-US" sz="1050" b="0" u="none" kern="1200">
              <a:solidFill>
                <a:sysClr val="windowText" lastClr="000000"/>
              </a:solidFill>
              <a:latin typeface="Meiryo UI" panose="020B0604030504040204" pitchFamily="50" charset="-128"/>
              <a:ea typeface="Meiryo UI" panose="020B0604030504040204" pitchFamily="50" charset="-128"/>
            </a:rPr>
            <a:t>で</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　</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「図」とは編集できない形式のことを指す</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200024</xdr:colOff>
      <xdr:row>30</xdr:row>
      <xdr:rowOff>9526</xdr:rowOff>
    </xdr:from>
    <xdr:to>
      <xdr:col>16</xdr:col>
      <xdr:colOff>2790824</xdr:colOff>
      <xdr:row>39</xdr:row>
      <xdr:rowOff>66675</xdr:rowOff>
    </xdr:to>
    <xdr:sp macro="" textlink="">
      <xdr:nvSpPr>
        <xdr:cNvPr id="6" name="正方形/長方形 5">
          <a:extLst>
            <a:ext uri="{FF2B5EF4-FFF2-40B4-BE49-F238E27FC236}">
              <a16:creationId xmlns:a16="http://schemas.microsoft.com/office/drawing/2014/main" id="{B006EB24-12E9-4787-B67E-2D0F5BAAC79C}"/>
            </a:ext>
          </a:extLst>
        </xdr:cNvPr>
        <xdr:cNvSpPr/>
      </xdr:nvSpPr>
      <xdr:spPr>
        <a:xfrm>
          <a:off x="9734549" y="7943851"/>
          <a:ext cx="3990975" cy="1857374"/>
        </a:xfrm>
        <a:prstGeom prst="rect">
          <a:avLst/>
        </a:prstGeom>
        <a:solidFill>
          <a:schemeClr val="tx2">
            <a:lumMod val="10000"/>
            <a:lumOff val="90000"/>
          </a:schemeClr>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貼り付け方法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①</a:t>
          </a:r>
          <a:r>
            <a:rPr kumimoji="1" lang="en-US" altLang="ja-JP" sz="1050" b="1" u="none" kern="1200">
              <a:solidFill>
                <a:srgbClr val="FF0000"/>
              </a:solidFill>
              <a:latin typeface="Meiryo UI" panose="020B0604030504040204" pitchFamily="50" charset="-128"/>
              <a:ea typeface="Meiryo UI" panose="020B0604030504040204" pitchFamily="50" charset="-128"/>
            </a:rPr>
            <a:t>B32</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B85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en-US" altLang="ja-JP" sz="1050" b="1" u="none" kern="1200">
              <a:solidFill>
                <a:srgbClr val="FF0000"/>
              </a:solidFill>
              <a:latin typeface="Meiryo UI" panose="020B0604030504040204" pitchFamily="50" charset="-128"/>
              <a:ea typeface="Meiryo UI" panose="020B0604030504040204" pitchFamily="50" charset="-128"/>
            </a:rPr>
            <a:t>L85</a:t>
          </a:r>
          <a:r>
            <a:rPr kumimoji="1" lang="ja-JP" altLang="en-US" sz="1050" b="1" u="none" kern="1200">
              <a:solidFill>
                <a:srgbClr val="FF0000"/>
              </a:solidFill>
              <a:latin typeface="Meiryo UI" panose="020B0604030504040204" pitchFamily="50" charset="-128"/>
              <a:ea typeface="Meiryo UI" panose="020B0604030504040204" pitchFamily="50" charset="-128"/>
            </a:rPr>
            <a:t>セル）</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を選択し、コピーする。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②申請書の 「</a:t>
          </a:r>
          <a:r>
            <a:rPr kumimoji="1" lang="en-US" altLang="ja-JP" sz="1050" kern="1200">
              <a:solidFill>
                <a:sysClr val="windowText" lastClr="000000"/>
              </a:solidFill>
              <a:latin typeface="Meiryo UI" panose="020B0604030504040204" pitchFamily="50" charset="-128"/>
              <a:ea typeface="Meiryo UI" panose="020B0604030504040204" pitchFamily="50" charset="-128"/>
            </a:rPr>
            <a:t>6 </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各年度別経費内訳（</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）各年度経費内訳（金額・主な積算内訳）」に、</a:t>
          </a:r>
          <a:r>
            <a:rPr kumimoji="1" lang="ja-JP" altLang="en-US" sz="1050" b="1" kern="1200">
              <a:solidFill>
                <a:srgbClr val="FF0000"/>
              </a:solidFill>
              <a:latin typeface="Meiryo UI" panose="020B0604030504040204" pitchFamily="50" charset="-128"/>
              <a:ea typeface="Meiryo UI" panose="020B0604030504040204" pitchFamily="50" charset="-128"/>
            </a:rPr>
            <a:t>「元の書式を保持」</a:t>
          </a:r>
          <a:r>
            <a:rPr kumimoji="1" lang="ja-JP" altLang="en-US" sz="1050" b="0" kern="1200">
              <a:solidFill>
                <a:sysClr val="windowText" lastClr="000000"/>
              </a:solidFill>
              <a:latin typeface="Meiryo UI" panose="020B0604030504040204" pitchFamily="50" charset="-128"/>
              <a:ea typeface="Meiryo UI" panose="020B0604030504040204" pitchFamily="50" charset="-128"/>
            </a:rPr>
            <a:t>で貼り付ける。</a:t>
          </a:r>
          <a:endParaRPr kumimoji="1" lang="en-US" altLang="ja-JP" sz="1050" b="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（図で貼り付けると、表が１ページに収まるように自動で縮小され、文字が小さく見づらくなります。）</a:t>
          </a:r>
        </a:p>
        <a:p>
          <a:pPr algn="l">
            <a:lnSpc>
              <a:spcPts val="1200"/>
            </a:lnSpc>
            <a:spcBef>
              <a:spcPts val="600"/>
            </a:spcBef>
          </a:pPr>
          <a:r>
            <a:rPr kumimoji="1" lang="ja-JP" altLang="en-US" sz="1050" kern="1200">
              <a:solidFill>
                <a:sysClr val="windowText" lastClr="000000"/>
              </a:solidFill>
              <a:latin typeface="Meiryo UI" panose="020B0604030504040204" pitchFamily="50" charset="-128"/>
              <a:ea typeface="Meiryo UI" panose="020B0604030504040204" pitchFamily="50" charset="-128"/>
            </a:rPr>
            <a:t>③貼り付け先の申請書で適宜レイアウト等を整える。</a:t>
          </a:r>
        </a:p>
      </xdr:txBody>
    </xdr:sp>
    <xdr:clientData/>
  </xdr:twoCellAnchor>
  <xdr:twoCellAnchor>
    <xdr:from>
      <xdr:col>13</xdr:col>
      <xdr:colOff>197783</xdr:colOff>
      <xdr:row>58</xdr:row>
      <xdr:rowOff>200023</xdr:rowOff>
    </xdr:from>
    <xdr:to>
      <xdr:col>17</xdr:col>
      <xdr:colOff>0</xdr:colOff>
      <xdr:row>81</xdr:row>
      <xdr:rowOff>95250</xdr:rowOff>
    </xdr:to>
    <xdr:sp macro="" textlink="">
      <xdr:nvSpPr>
        <xdr:cNvPr id="7" name="正方形/長方形 6">
          <a:extLst>
            <a:ext uri="{FF2B5EF4-FFF2-40B4-BE49-F238E27FC236}">
              <a16:creationId xmlns:a16="http://schemas.microsoft.com/office/drawing/2014/main" id="{3D869972-015E-4513-99BA-47B2C7D2AA28}"/>
            </a:ext>
          </a:extLst>
        </xdr:cNvPr>
        <xdr:cNvSpPr/>
      </xdr:nvSpPr>
      <xdr:spPr>
        <a:xfrm>
          <a:off x="9732308" y="13820773"/>
          <a:ext cx="3993217" cy="4886327"/>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050" b="1" kern="1200">
              <a:solidFill>
                <a:sysClr val="windowText" lastClr="000000"/>
              </a:solidFill>
              <a:latin typeface="Meiryo UI" panose="020B0604030504040204" pitchFamily="50" charset="-128"/>
              <a:ea typeface="Meiryo UI" panose="020B0604030504040204" pitchFamily="50" charset="-128"/>
            </a:rPr>
            <a:t>【</a:t>
          </a:r>
          <a:r>
            <a:rPr kumimoji="1" lang="ja-JP" altLang="en-US" sz="1050" b="1" kern="1200">
              <a:solidFill>
                <a:sysClr val="windowText" lastClr="000000"/>
              </a:solidFill>
              <a:latin typeface="Meiryo UI" panose="020B0604030504040204" pitchFamily="50" charset="-128"/>
              <a:ea typeface="Meiryo UI" panose="020B0604030504040204" pitchFamily="50" charset="-128"/>
            </a:rPr>
            <a:t>注意事項</a:t>
          </a:r>
          <a:r>
            <a:rPr kumimoji="1" lang="en-US" altLang="ja-JP" sz="105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b="1" kern="1200">
            <a:solidFill>
              <a:sysClr val="windowText" lastClr="000000"/>
            </a:solidFill>
            <a:latin typeface="Meiryo UI" panose="020B0604030504040204" pitchFamily="50" charset="-128"/>
            <a:ea typeface="Meiryo UI" panose="020B0604030504040204" pitchFamily="50" charset="-128"/>
          </a:endParaRPr>
        </a:p>
        <a:p>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◆複数機関が参画する場合は、各機関の費目ごとの経費の</a:t>
          </a:r>
          <a:r>
            <a:rPr lang="ja-JP" altLang="ja-JP" sz="1050" b="0" u="sng">
              <a:solidFill>
                <a:sysClr val="windowText" lastClr="000000"/>
              </a:solidFill>
              <a:effectLst/>
              <a:latin typeface="Meiryo UI" panose="020B0604030504040204" pitchFamily="50" charset="-128"/>
              <a:ea typeface="Meiryo UI" panose="020B0604030504040204" pitchFamily="50" charset="-128"/>
              <a:cs typeface="+mn-cs"/>
            </a:rPr>
            <a:t>合計額を記入する</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こと（機関ごとの積算は不要）。</a:t>
          </a:r>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endPar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◆計上できる</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補助対象経費</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については公募要領</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p.58</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の</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(4)</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補助対象経費</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」を確認すること。</a:t>
          </a:r>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endPar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◆直接経費については公募要領</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p.60</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61</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の</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表</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6</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を</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参照</a:t>
          </a:r>
          <a:r>
            <a:rPr lang="ja-JP" altLang="ja-JP" sz="1050" b="0" u="none">
              <a:solidFill>
                <a:sysClr val="windowText" lastClr="000000"/>
              </a:solidFill>
              <a:effectLst/>
              <a:latin typeface="Meiryo UI" panose="020B0604030504040204" pitchFamily="50" charset="-128"/>
              <a:ea typeface="Meiryo UI" panose="020B0604030504040204" pitchFamily="50" charset="-128"/>
              <a:cs typeface="+mn-cs"/>
            </a:rPr>
            <a:t>すること。</a:t>
          </a:r>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◆外注費に研究代表機関又は研究分担機関が行うべき本質的な業務の積算は不可。なお、原則、各サブテーマにおける研究機関ごとに、直接経費の１</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２までとする。</a:t>
          </a:r>
          <a:endPar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endParaRPr>
        </a:p>
        <a:p>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◆間接経費は、原則、直接経費の</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％の額とする。なお、企業等において間接経費を</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％未満とする場合には、必ず所属機関の事務部門に問題がないことを確認すること。</a:t>
          </a:r>
          <a:endPar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endParaRPr>
        </a:p>
        <a:p>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◆採択された場合の補助金交付決定額の算出については、補助対象経費（直接経費＋間接経費－寄付金その他の収入額）に</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2</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分の</a:t>
          </a:r>
          <a:r>
            <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050" b="0" u="none">
              <a:solidFill>
                <a:sysClr val="windowText" lastClr="000000"/>
              </a:solidFill>
              <a:effectLst/>
              <a:latin typeface="Meiryo UI" panose="020B0604030504040204" pitchFamily="50" charset="-128"/>
              <a:ea typeface="Meiryo UI" panose="020B0604030504040204" pitchFamily="50" charset="-128"/>
              <a:cs typeface="+mn-cs"/>
            </a:rPr>
            <a:t>を乗じて得た額とする。</a:t>
          </a:r>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a:p>
          <a:endParaRPr lang="en-US" altLang="ja-JP" sz="1050" b="0" u="none">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16</xdr:col>
      <xdr:colOff>133350</xdr:colOff>
      <xdr:row>18</xdr:row>
      <xdr:rowOff>268605</xdr:rowOff>
    </xdr:from>
    <xdr:to>
      <xdr:col>17</xdr:col>
      <xdr:colOff>0</xdr:colOff>
      <xdr:row>23</xdr:row>
      <xdr:rowOff>104775</xdr:rowOff>
    </xdr:to>
    <xdr:sp macro="" textlink="">
      <xdr:nvSpPr>
        <xdr:cNvPr id="2" name="正方形/長方形 1">
          <a:extLst>
            <a:ext uri="{FF2B5EF4-FFF2-40B4-BE49-F238E27FC236}">
              <a16:creationId xmlns:a16="http://schemas.microsoft.com/office/drawing/2014/main" id="{ACE4D8F0-7C3C-4885-B4D2-BA729646DDBE}"/>
            </a:ext>
          </a:extLst>
        </xdr:cNvPr>
        <xdr:cNvSpPr/>
      </xdr:nvSpPr>
      <xdr:spPr>
        <a:xfrm>
          <a:off x="13639800" y="4783455"/>
          <a:ext cx="2657475" cy="1322070"/>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chemeClr val="tx1"/>
              </a:solidFill>
              <a:latin typeface="Meiryo UI" panose="020B0604030504040204" pitchFamily="50" charset="-128"/>
              <a:ea typeface="Meiryo UI" panose="020B0604030504040204" pitchFamily="50" charset="-128"/>
            </a:rPr>
            <a:t>【</a:t>
          </a:r>
          <a:r>
            <a:rPr kumimoji="1" lang="ja-JP" altLang="en-US" sz="1200" b="1" kern="1200">
              <a:solidFill>
                <a:schemeClr val="tx1"/>
              </a:solidFill>
              <a:latin typeface="Meiryo UI" panose="020B0604030504040204" pitchFamily="50" charset="-128"/>
              <a:ea typeface="Meiryo UI" panose="020B0604030504040204" pitchFamily="50" charset="-128"/>
            </a:rPr>
            <a:t>注意事項</a:t>
          </a:r>
          <a:r>
            <a:rPr kumimoji="1" lang="en-US" altLang="ja-JP" sz="1200" b="1" kern="1200">
              <a:solidFill>
                <a:schemeClr val="tx1"/>
              </a:solidFill>
              <a:latin typeface="Meiryo UI" panose="020B0604030504040204" pitchFamily="50" charset="-128"/>
              <a:ea typeface="Meiryo UI" panose="020B0604030504040204" pitchFamily="50" charset="-128"/>
            </a:rPr>
            <a:t>】</a:t>
          </a:r>
        </a:p>
        <a:p>
          <a:pPr algn="l">
            <a:lnSpc>
              <a:spcPts val="1200"/>
            </a:lnSpc>
          </a:pPr>
          <a:endParaRPr kumimoji="1" lang="en-US" altLang="ja-JP" sz="1200" b="1" kern="1200">
            <a:solidFill>
              <a:schemeClr val="tx1"/>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a:solidFill>
                <a:sysClr val="windowText" lastClr="000000"/>
              </a:solidFill>
              <a:effectLst/>
              <a:latin typeface="Meiryo UI" panose="020B0604030504040204" pitchFamily="50" charset="-128"/>
              <a:ea typeface="Meiryo UI" panose="020B0604030504040204" pitchFamily="50" charset="-128"/>
              <a:cs typeface="+mn-cs"/>
            </a:rPr>
            <a:t>◆</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採択された場合の補助金交付決定額の算出については、補助対象経費（直接経費＋間接経費－寄付金その他の収入額）に</a:t>
          </a:r>
          <a:r>
            <a:rPr lang="en-US" altLang="ja-JP" sz="1050" b="0">
              <a:solidFill>
                <a:sysClr val="windowText" lastClr="000000"/>
              </a:solidFill>
              <a:effectLst/>
              <a:latin typeface="Meiryo UI" panose="020B0604030504040204" pitchFamily="50" charset="-128"/>
              <a:ea typeface="Meiryo UI" panose="020B0604030504040204" pitchFamily="50" charset="-128"/>
              <a:cs typeface="+mn-cs"/>
            </a:rPr>
            <a:t>2</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分の</a:t>
          </a:r>
          <a:r>
            <a:rPr lang="en-US" altLang="ja-JP" sz="1050" b="0">
              <a:solidFill>
                <a:sysClr val="windowText" lastClr="000000"/>
              </a:solidFill>
              <a:effectLst/>
              <a:latin typeface="Meiryo UI" panose="020B0604030504040204" pitchFamily="50" charset="-128"/>
              <a:ea typeface="Meiryo UI" panose="020B0604030504040204" pitchFamily="50" charset="-128"/>
              <a:cs typeface="+mn-cs"/>
            </a:rPr>
            <a:t>1</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を乗じて得た額とする。</a:t>
          </a:r>
          <a:endParaRPr lang="en-US" altLang="ja-JP" sz="1050" b="0" u="none">
            <a:solidFill>
              <a:schemeClr val="tx1"/>
            </a:solidFill>
            <a:effectLst/>
            <a:latin typeface="Meiryo UI" panose="020B0604030504040204" pitchFamily="50" charset="-128"/>
            <a:ea typeface="Meiryo UI" panose="020B0604030504040204" pitchFamily="50" charset="-128"/>
            <a:cs typeface="+mn-cs"/>
          </a:endParaRPr>
        </a:p>
      </xdr:txBody>
    </xdr:sp>
    <xdr:clientData/>
  </xdr:twoCellAnchor>
  <xdr:twoCellAnchor editAs="absolute">
    <xdr:from>
      <xdr:col>13</xdr:col>
      <xdr:colOff>200025</xdr:colOff>
      <xdr:row>41</xdr:row>
      <xdr:rowOff>19049</xdr:rowOff>
    </xdr:from>
    <xdr:to>
      <xdr:col>17</xdr:col>
      <xdr:colOff>0</xdr:colOff>
      <xdr:row>56</xdr:row>
      <xdr:rowOff>190500</xdr:rowOff>
    </xdr:to>
    <xdr:sp macro="" textlink="">
      <xdr:nvSpPr>
        <xdr:cNvPr id="3" name="正方形/長方形 2">
          <a:extLst>
            <a:ext uri="{FF2B5EF4-FFF2-40B4-BE49-F238E27FC236}">
              <a16:creationId xmlns:a16="http://schemas.microsoft.com/office/drawing/2014/main" id="{81C6E753-A784-4207-9506-2491E99E79B0}"/>
            </a:ext>
          </a:extLst>
        </xdr:cNvPr>
        <xdr:cNvSpPr/>
      </xdr:nvSpPr>
      <xdr:spPr>
        <a:xfrm>
          <a:off x="9191625" y="10153649"/>
          <a:ext cx="3990975" cy="3228976"/>
        </a:xfrm>
        <a:prstGeom prst="rect">
          <a:avLst/>
        </a:prstGeom>
        <a:solidFill>
          <a:srgbClr val="E7F3FF"/>
        </a:solid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r>
            <a:rPr kumimoji="1" lang="ja-JP" altLang="en-US" sz="1200" b="1" kern="1200">
              <a:solidFill>
                <a:sysClr val="windowText" lastClr="000000"/>
              </a:solidFill>
              <a:latin typeface="Meiryo UI" panose="020B0604030504040204" pitchFamily="50" charset="-128"/>
              <a:ea typeface="Meiryo UI" panose="020B0604030504040204" pitchFamily="50" charset="-128"/>
            </a:rPr>
            <a:t>記入方法</a:t>
          </a:r>
          <a:r>
            <a:rPr kumimoji="1" lang="en-US" altLang="ja-JP" sz="1200" b="1" kern="1200">
              <a:solidFill>
                <a:sysClr val="windowText" lastClr="000000"/>
              </a:solidFill>
              <a:latin typeface="Meiryo UI" panose="020B0604030504040204" pitchFamily="50" charset="-128"/>
              <a:ea typeface="Meiryo UI" panose="020B0604030504040204" pitchFamily="50" charset="-128"/>
            </a:rPr>
            <a:t>】</a:t>
          </a:r>
        </a:p>
        <a:p>
          <a:pPr algn="l">
            <a:lnSpc>
              <a:spcPts val="1200"/>
            </a:lnSpc>
          </a:pP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kern="1200">
              <a:solidFill>
                <a:sysClr val="windowText" lastClr="000000"/>
              </a:solidFill>
              <a:latin typeface="Meiryo UI" panose="020B0604030504040204" pitchFamily="50" charset="-128"/>
              <a:ea typeface="Meiryo UI" panose="020B0604030504040204" pitchFamily="50" charset="-128"/>
            </a:rPr>
            <a:t>◆各経費区分について、支出金額の大きいもの</a:t>
          </a:r>
          <a:r>
            <a:rPr kumimoji="1" lang="en-US" altLang="ja-JP" sz="1050" kern="1200">
              <a:solidFill>
                <a:sysClr val="windowText" lastClr="000000"/>
              </a:solidFill>
              <a:latin typeface="Meiryo UI" panose="020B0604030504040204" pitchFamily="50" charset="-128"/>
              <a:ea typeface="Meiryo UI" panose="020B0604030504040204" pitchFamily="50" charset="-128"/>
            </a:rPr>
            <a:t>3</a:t>
          </a:r>
          <a:r>
            <a:rPr kumimoji="1" lang="ja-JP" altLang="en-US" sz="1050" kern="1200">
              <a:solidFill>
                <a:sysClr val="windowText" lastClr="000000"/>
              </a:solidFill>
              <a:latin typeface="Meiryo UI" panose="020B0604030504040204" pitchFamily="50" charset="-128"/>
              <a:ea typeface="Meiryo UI" panose="020B0604030504040204" pitchFamily="50" charset="-128"/>
            </a:rPr>
            <a:t>件（</a:t>
          </a:r>
          <a:r>
            <a:rPr kumimoji="1" lang="en-US" altLang="ja-JP" sz="1050" kern="1200">
              <a:solidFill>
                <a:sysClr val="windowText" lastClr="000000"/>
              </a:solidFill>
              <a:latin typeface="Meiryo UI" panose="020B0604030504040204" pitchFamily="50" charset="-128"/>
              <a:ea typeface="Meiryo UI" panose="020B0604030504040204" pitchFamily="50" charset="-128"/>
            </a:rPr>
            <a:t>※</a:t>
          </a:r>
          <a:r>
            <a:rPr kumimoji="1" lang="ja-JP" altLang="en-US" sz="1050" kern="1200">
              <a:solidFill>
                <a:sysClr val="windowText" lastClr="000000"/>
              </a:solidFill>
              <a:latin typeface="Meiryo UI" panose="020B0604030504040204" pitchFamily="50" charset="-128"/>
              <a:ea typeface="Meiryo UI" panose="020B0604030504040204" pitchFamily="50" charset="-128"/>
            </a:rPr>
            <a:t>）を「金額」「主な積算内訳」に記入する。それ以外は、各経費区分内の「他」に集約すること。なお、「他」の内訳の記載は任意とする。</a:t>
          </a:r>
          <a:endParaRPr kumimoji="1" lang="en-US" altLang="ja-JP" sz="1050" kern="1200">
            <a:solidFill>
              <a:sysClr val="windowText" lastClr="000000"/>
            </a:solidFill>
            <a:latin typeface="Meiryo UI" panose="020B0604030504040204" pitchFamily="50" charset="-128"/>
            <a:ea typeface="Meiryo UI" panose="020B0604030504040204" pitchFamily="50" charset="-128"/>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）経費区分によっては記載欄が</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1</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件のため、入力欄を確認すること。</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◆間接経費は</a:t>
          </a:r>
          <a:r>
            <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で自動計算されるが、大学・研究開発法人以外の参画機関で、間接経費率の違いにより合計額が自動計算結果と一致しない場合は、</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D79</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G79</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J79</a:t>
          </a:r>
          <a:r>
            <a:rPr kumimoji="1" lang="ja-JP" altLang="en-US"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rPr>
            <a:t>セルに金額を直接入力することができる。</a:t>
          </a: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◆間接経費率が</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30%</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ではない場合は、欄外</a:t>
          </a:r>
          <a:r>
            <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50" b="0" i="0">
              <a:solidFill>
                <a:sysClr val="windowText" lastClr="000000"/>
              </a:solidFill>
              <a:effectLst/>
              <a:latin typeface="Meiryo UI" panose="020B0604030504040204" pitchFamily="50" charset="-128"/>
              <a:ea typeface="Meiryo UI" panose="020B0604030504040204" pitchFamily="50" charset="-128"/>
              <a:cs typeface="+mn-cs"/>
            </a:rPr>
            <a:t>に理由を記載すること。</a:t>
          </a:r>
          <a:endParaRPr kumimoji="1" lang="en-US" altLang="ja-JP" sz="1050" b="0" i="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◆寄付金その他収入額がある場合は、主な積算内訳欄（</a:t>
          </a:r>
          <a:r>
            <a:rPr lang="en-US" altLang="ja-JP" sz="1050" b="0">
              <a:solidFill>
                <a:sysClr val="windowText" lastClr="000000"/>
              </a:solidFill>
              <a:effectLst/>
              <a:latin typeface="Meiryo UI" panose="020B0604030504040204" pitchFamily="50" charset="-128"/>
              <a:ea typeface="Meiryo UI" panose="020B0604030504040204" pitchFamily="50" charset="-128"/>
              <a:cs typeface="+mn-cs"/>
            </a:rPr>
            <a:t>D81</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050" b="0">
              <a:solidFill>
                <a:sysClr val="windowText" lastClr="000000"/>
              </a:solidFill>
              <a:effectLst/>
              <a:latin typeface="Meiryo UI" panose="020B0604030504040204" pitchFamily="50" charset="-128"/>
              <a:ea typeface="Meiryo UI" panose="020B0604030504040204" pitchFamily="50" charset="-128"/>
              <a:cs typeface="+mn-cs"/>
            </a:rPr>
            <a:t>G81</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a:t>
          </a:r>
          <a:r>
            <a:rPr lang="en-US" altLang="ja-JP" sz="1050" b="0">
              <a:solidFill>
                <a:sysClr val="windowText" lastClr="000000"/>
              </a:solidFill>
              <a:effectLst/>
              <a:latin typeface="Meiryo UI" panose="020B0604030504040204" pitchFamily="50" charset="-128"/>
              <a:ea typeface="Meiryo UI" panose="020B0604030504040204" pitchFamily="50" charset="-128"/>
              <a:cs typeface="+mn-cs"/>
            </a:rPr>
            <a:t>J81</a:t>
          </a:r>
          <a:r>
            <a:rPr lang="ja-JP" altLang="ja-JP" sz="1050" b="0">
              <a:solidFill>
                <a:sysClr val="windowText" lastClr="000000"/>
              </a:solidFill>
              <a:effectLst/>
              <a:latin typeface="Meiryo UI" panose="020B0604030504040204" pitchFamily="50" charset="-128"/>
              <a:ea typeface="Meiryo UI" panose="020B0604030504040204" pitchFamily="50" charset="-128"/>
              <a:cs typeface="+mn-cs"/>
            </a:rPr>
            <a:t>セル）に金額を記載すること。</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a:p>
          <a:pPr algn="l">
            <a:lnSpc>
              <a:spcPts val="1200"/>
            </a:lnSpc>
          </a:pPr>
          <a:endParaRPr kumimoji="1" lang="en-US" altLang="ja-JP" sz="1050" b="0" i="0" u="none" strike="noStrike" kern="12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93EC9-AA58-46AD-A6EB-EA62565BA026}">
  <sheetPr codeName="Sheet2"/>
  <dimension ref="A1:U62"/>
  <sheetViews>
    <sheetView showGridLines="0" zoomScale="80" zoomScaleNormal="80" workbookViewId="0">
      <pane ySplit="1" topLeftCell="A2" activePane="bottomLeft" state="frozen"/>
      <selection pane="bottomLeft"/>
    </sheetView>
  </sheetViews>
  <sheetFormatPr defaultRowHeight="18.75"/>
  <cols>
    <col min="2" max="2" width="69.44140625" bestFit="1" customWidth="1"/>
    <col min="3" max="4" width="2.21875" bestFit="1" customWidth="1"/>
    <col min="5" max="5" width="1.77734375" customWidth="1"/>
    <col min="6" max="6" width="2.21875" bestFit="1" customWidth="1"/>
    <col min="7" max="7" width="35.88671875" bestFit="1" customWidth="1"/>
    <col min="8" max="8" width="1.77734375" customWidth="1"/>
    <col min="9" max="9" width="18.21875" bestFit="1" customWidth="1"/>
    <col min="10" max="10" width="1.77734375" customWidth="1"/>
    <col min="11" max="11" width="58.33203125" bestFit="1" customWidth="1"/>
    <col min="12" max="12" width="3.77734375" customWidth="1"/>
    <col min="13" max="13" width="2.21875" customWidth="1"/>
    <col min="14" max="14" width="4.109375" customWidth="1"/>
    <col min="16" max="16" width="8.77734375" style="14"/>
    <col min="17" max="17" width="1.77734375" customWidth="1"/>
    <col min="18" max="18" width="111.6640625" style="287" bestFit="1" customWidth="1"/>
  </cols>
  <sheetData>
    <row r="1" spans="1:21">
      <c r="A1" s="93">
        <v>2027</v>
      </c>
      <c r="B1" s="32" t="s">
        <v>7</v>
      </c>
      <c r="C1" s="109"/>
      <c r="D1" s="34"/>
      <c r="E1" s="27"/>
      <c r="F1" s="4"/>
      <c r="G1" s="5" t="s">
        <v>32</v>
      </c>
      <c r="H1" s="26"/>
      <c r="I1" s="1" t="s">
        <v>2</v>
      </c>
      <c r="J1" s="27"/>
      <c r="K1" s="4" t="s">
        <v>28</v>
      </c>
      <c r="L1" s="5"/>
      <c r="N1" s="4" t="s">
        <v>38</v>
      </c>
      <c r="O1" s="15"/>
      <c r="P1" s="5" t="s">
        <v>46</v>
      </c>
      <c r="Q1" s="37"/>
      <c r="R1" s="280" t="s">
        <v>137</v>
      </c>
      <c r="S1" s="41" t="s">
        <v>85</v>
      </c>
      <c r="T1" s="102" t="s">
        <v>86</v>
      </c>
      <c r="U1" s="42" t="s">
        <v>138</v>
      </c>
    </row>
    <row r="2" spans="1:21">
      <c r="B2" s="33" t="s">
        <v>29</v>
      </c>
      <c r="C2" s="110">
        <v>0</v>
      </c>
      <c r="D2" s="35">
        <v>0</v>
      </c>
      <c r="E2" s="7"/>
      <c r="F2" s="36">
        <v>0</v>
      </c>
      <c r="G2" s="13" t="s">
        <v>120</v>
      </c>
      <c r="H2" s="6"/>
      <c r="I2" s="28" t="s">
        <v>79</v>
      </c>
      <c r="J2" s="7"/>
      <c r="K2" s="10" t="s">
        <v>29</v>
      </c>
      <c r="L2" s="81">
        <v>0</v>
      </c>
      <c r="N2" s="2">
        <v>11</v>
      </c>
      <c r="O2" t="s">
        <v>39</v>
      </c>
      <c r="P2" s="16">
        <v>40000</v>
      </c>
      <c r="Q2" s="38"/>
      <c r="R2" s="281" t="s">
        <v>140</v>
      </c>
      <c r="S2" s="39"/>
      <c r="T2" s="103"/>
      <c r="U2" s="40" t="s">
        <v>139</v>
      </c>
    </row>
    <row r="3" spans="1:21">
      <c r="B3" s="2" t="s">
        <v>11</v>
      </c>
      <c r="C3">
        <v>1</v>
      </c>
      <c r="D3" s="8" t="s">
        <v>141</v>
      </c>
      <c r="E3" s="8"/>
      <c r="F3" s="6">
        <v>1</v>
      </c>
      <c r="G3" s="7" t="s">
        <v>33</v>
      </c>
      <c r="H3" s="2"/>
      <c r="I3" s="29">
        <v>46843</v>
      </c>
      <c r="J3" s="8"/>
      <c r="K3" s="2" t="s">
        <v>99</v>
      </c>
      <c r="L3" s="8">
        <v>11</v>
      </c>
      <c r="N3" s="2">
        <v>12</v>
      </c>
      <c r="O3" t="s">
        <v>40</v>
      </c>
      <c r="P3" s="16">
        <v>40000</v>
      </c>
      <c r="R3" s="282" t="s">
        <v>161</v>
      </c>
      <c r="S3" s="96" t="s">
        <v>88</v>
      </c>
      <c r="T3" s="104" t="s">
        <v>212</v>
      </c>
      <c r="U3" s="97" t="str">
        <f>S3&amp;T3</f>
        <v>①-</v>
      </c>
    </row>
    <row r="4" spans="1:21">
      <c r="B4" s="2" t="s">
        <v>12</v>
      </c>
      <c r="C4">
        <v>1</v>
      </c>
      <c r="D4" s="8" t="s">
        <v>142</v>
      </c>
      <c r="E4" s="8"/>
      <c r="F4" s="2">
        <v>2</v>
      </c>
      <c r="G4" s="8" t="s">
        <v>34</v>
      </c>
      <c r="H4" s="2"/>
      <c r="I4" s="30">
        <v>47208</v>
      </c>
      <c r="J4" s="8"/>
      <c r="K4" s="2" t="s">
        <v>101</v>
      </c>
      <c r="L4" s="8">
        <v>12</v>
      </c>
      <c r="N4" s="12">
        <v>13</v>
      </c>
      <c r="O4" s="19" t="s">
        <v>41</v>
      </c>
      <c r="P4" s="20">
        <v>20000</v>
      </c>
      <c r="R4" s="283" t="s">
        <v>162</v>
      </c>
      <c r="S4" s="98" t="s">
        <v>88</v>
      </c>
      <c r="T4" s="105" t="s">
        <v>89</v>
      </c>
      <c r="U4" s="99" t="str">
        <f t="shared" ref="U4:U62" si="0">S4&amp;T4</f>
        <v>①②</v>
      </c>
    </row>
    <row r="5" spans="1:21">
      <c r="B5" s="2" t="s">
        <v>13</v>
      </c>
      <c r="C5">
        <v>1</v>
      </c>
      <c r="D5" s="8" t="s">
        <v>143</v>
      </c>
      <c r="E5" s="8"/>
      <c r="F5" s="2">
        <v>3</v>
      </c>
      <c r="G5" s="8" t="s">
        <v>35</v>
      </c>
      <c r="H5" s="2"/>
      <c r="I5" s="31">
        <v>47573</v>
      </c>
      <c r="J5" s="8"/>
      <c r="K5" s="12" t="s">
        <v>102</v>
      </c>
      <c r="L5" s="11">
        <v>13</v>
      </c>
      <c r="N5" s="2">
        <v>21</v>
      </c>
      <c r="O5" t="s">
        <v>42</v>
      </c>
      <c r="P5" s="16">
        <v>200000</v>
      </c>
      <c r="R5" s="283" t="s">
        <v>163</v>
      </c>
      <c r="S5" s="98" t="s">
        <v>88</v>
      </c>
      <c r="T5" s="105" t="s">
        <v>89</v>
      </c>
      <c r="U5" s="99" t="str">
        <f t="shared" si="0"/>
        <v>①②</v>
      </c>
    </row>
    <row r="6" spans="1:21">
      <c r="B6" s="2" t="s">
        <v>14</v>
      </c>
      <c r="C6">
        <v>1</v>
      </c>
      <c r="D6" s="8" t="s">
        <v>144</v>
      </c>
      <c r="E6" s="8"/>
      <c r="F6" s="2">
        <v>4</v>
      </c>
      <c r="G6" s="8" t="s">
        <v>36</v>
      </c>
      <c r="H6" s="2"/>
      <c r="K6" s="2" t="s">
        <v>100</v>
      </c>
      <c r="L6" s="8">
        <v>21</v>
      </c>
      <c r="N6" s="12">
        <v>22</v>
      </c>
      <c r="O6" s="19" t="s">
        <v>43</v>
      </c>
      <c r="P6" s="20">
        <v>400000</v>
      </c>
      <c r="R6" s="283" t="s">
        <v>164</v>
      </c>
      <c r="S6" s="98" t="s">
        <v>88</v>
      </c>
      <c r="T6" s="105" t="s">
        <v>90</v>
      </c>
      <c r="U6" s="99" t="str">
        <f t="shared" si="0"/>
        <v>①⑯</v>
      </c>
    </row>
    <row r="7" spans="1:21">
      <c r="B7" s="12" t="s">
        <v>15</v>
      </c>
      <c r="C7" s="19">
        <v>1</v>
      </c>
      <c r="D7" s="11" t="s">
        <v>145</v>
      </c>
      <c r="F7" s="3">
        <v>5</v>
      </c>
      <c r="G7" s="9" t="s">
        <v>37</v>
      </c>
      <c r="H7" s="2"/>
      <c r="K7" s="2" t="s">
        <v>103</v>
      </c>
      <c r="L7" s="8">
        <v>22</v>
      </c>
      <c r="N7" s="2">
        <v>31</v>
      </c>
      <c r="O7" t="s">
        <v>44</v>
      </c>
      <c r="P7" s="16">
        <v>6000</v>
      </c>
      <c r="R7" s="283" t="s">
        <v>165</v>
      </c>
      <c r="S7" s="98" t="s">
        <v>89</v>
      </c>
      <c r="T7" s="105" t="s">
        <v>88</v>
      </c>
      <c r="U7" s="99" t="str">
        <f t="shared" si="0"/>
        <v>②①</v>
      </c>
    </row>
    <row r="8" spans="1:21">
      <c r="B8" s="2" t="s">
        <v>16</v>
      </c>
      <c r="C8">
        <v>2</v>
      </c>
      <c r="D8" s="8" t="s">
        <v>146</v>
      </c>
      <c r="K8" s="83" t="s">
        <v>104</v>
      </c>
      <c r="L8" s="84">
        <v>31</v>
      </c>
      <c r="N8" s="3">
        <v>32</v>
      </c>
      <c r="O8" s="17" t="s">
        <v>45</v>
      </c>
      <c r="P8" s="18">
        <v>3000</v>
      </c>
      <c r="R8" s="283" t="s">
        <v>166</v>
      </c>
      <c r="S8" s="98" t="s">
        <v>89</v>
      </c>
      <c r="T8" s="105" t="s">
        <v>87</v>
      </c>
      <c r="U8" s="99" t="str">
        <f t="shared" si="0"/>
        <v>②③</v>
      </c>
    </row>
    <row r="9" spans="1:21">
      <c r="B9" s="2" t="s">
        <v>17</v>
      </c>
      <c r="C9">
        <v>2</v>
      </c>
      <c r="D9" s="8" t="s">
        <v>147</v>
      </c>
      <c r="K9" s="3" t="s">
        <v>105</v>
      </c>
      <c r="L9" s="9">
        <v>32</v>
      </c>
      <c r="R9" s="283" t="s">
        <v>167</v>
      </c>
      <c r="S9" s="98" t="s">
        <v>89</v>
      </c>
      <c r="T9" s="105" t="s">
        <v>91</v>
      </c>
      <c r="U9" s="99" t="str">
        <f t="shared" si="0"/>
        <v>②⑫</v>
      </c>
    </row>
    <row r="10" spans="1:21">
      <c r="B10" s="12" t="s">
        <v>18</v>
      </c>
      <c r="C10" s="19">
        <v>2</v>
      </c>
      <c r="D10" s="11" t="s">
        <v>148</v>
      </c>
      <c r="R10" s="283" t="s">
        <v>168</v>
      </c>
      <c r="S10" s="98" t="s">
        <v>87</v>
      </c>
      <c r="T10" s="105" t="s">
        <v>212</v>
      </c>
      <c r="U10" s="99" t="str">
        <f t="shared" si="0"/>
        <v>③-</v>
      </c>
    </row>
    <row r="11" spans="1:21">
      <c r="B11" s="2" t="s">
        <v>19</v>
      </c>
      <c r="C11">
        <v>3</v>
      </c>
      <c r="D11" s="8" t="s">
        <v>149</v>
      </c>
      <c r="R11" s="283" t="s">
        <v>270</v>
      </c>
      <c r="S11" s="98" t="s">
        <v>92</v>
      </c>
      <c r="T11" s="105" t="s">
        <v>212</v>
      </c>
      <c r="U11" s="99" t="str">
        <f t="shared" si="0"/>
        <v>④-</v>
      </c>
    </row>
    <row r="12" spans="1:21">
      <c r="B12" s="2" t="s">
        <v>20</v>
      </c>
      <c r="C12">
        <v>3</v>
      </c>
      <c r="D12" s="8" t="s">
        <v>150</v>
      </c>
      <c r="R12" s="283" t="s">
        <v>169</v>
      </c>
      <c r="S12" s="98" t="s">
        <v>92</v>
      </c>
      <c r="T12" s="105" t="s">
        <v>212</v>
      </c>
      <c r="U12" s="99" t="str">
        <f t="shared" si="0"/>
        <v>④-</v>
      </c>
    </row>
    <row r="13" spans="1:21">
      <c r="B13" s="12" t="s">
        <v>21</v>
      </c>
      <c r="C13" s="19">
        <v>3</v>
      </c>
      <c r="D13" s="11" t="s">
        <v>151</v>
      </c>
      <c r="R13" s="283" t="s">
        <v>170</v>
      </c>
      <c r="S13" s="98" t="s">
        <v>92</v>
      </c>
      <c r="T13" s="105" t="s">
        <v>123</v>
      </c>
      <c r="U13" s="99" t="str">
        <f t="shared" si="0"/>
        <v>④⑪</v>
      </c>
    </row>
    <row r="14" spans="1:21">
      <c r="B14" s="2" t="s">
        <v>22</v>
      </c>
      <c r="C14">
        <v>4</v>
      </c>
      <c r="D14" s="8" t="s">
        <v>152</v>
      </c>
      <c r="R14" s="283" t="s">
        <v>171</v>
      </c>
      <c r="S14" s="98" t="s">
        <v>93</v>
      </c>
      <c r="T14" s="105" t="s">
        <v>90</v>
      </c>
      <c r="U14" s="99" t="str">
        <f t="shared" si="0"/>
        <v>⑤⑯</v>
      </c>
    </row>
    <row r="15" spans="1:21">
      <c r="B15" s="12" t="s">
        <v>23</v>
      </c>
      <c r="C15" s="19">
        <v>4</v>
      </c>
      <c r="D15" s="11" t="s">
        <v>153</v>
      </c>
      <c r="R15" s="283" t="s">
        <v>172</v>
      </c>
      <c r="S15" s="98" t="s">
        <v>94</v>
      </c>
      <c r="T15" s="105" t="s">
        <v>212</v>
      </c>
      <c r="U15" s="99" t="str">
        <f t="shared" si="0"/>
        <v>⑥-</v>
      </c>
    </row>
    <row r="16" spans="1:21">
      <c r="B16" s="83" t="s">
        <v>24</v>
      </c>
      <c r="C16" s="111">
        <v>5</v>
      </c>
      <c r="D16" s="84" t="s">
        <v>154</v>
      </c>
      <c r="R16" s="283" t="s">
        <v>271</v>
      </c>
      <c r="S16" s="98" t="s">
        <v>94</v>
      </c>
      <c r="T16" s="105" t="s">
        <v>95</v>
      </c>
      <c r="U16" s="99" t="str">
        <f t="shared" si="0"/>
        <v>⑥⑦</v>
      </c>
    </row>
    <row r="17" spans="2:21">
      <c r="B17" s="2" t="s">
        <v>25</v>
      </c>
      <c r="C17">
        <v>5</v>
      </c>
      <c r="D17" s="8" t="s">
        <v>155</v>
      </c>
      <c r="R17" s="283" t="s">
        <v>272</v>
      </c>
      <c r="S17" s="98" t="s">
        <v>95</v>
      </c>
      <c r="T17" s="105" t="s">
        <v>212</v>
      </c>
      <c r="U17" s="99" t="str">
        <f t="shared" si="0"/>
        <v>⑦-</v>
      </c>
    </row>
    <row r="18" spans="2:21">
      <c r="B18" s="12" t="s">
        <v>26</v>
      </c>
      <c r="C18" s="19">
        <v>5</v>
      </c>
      <c r="D18" s="11" t="s">
        <v>156</v>
      </c>
      <c r="R18" s="283" t="s">
        <v>173</v>
      </c>
      <c r="S18" s="98" t="s">
        <v>95</v>
      </c>
      <c r="T18" s="105" t="s">
        <v>96</v>
      </c>
      <c r="U18" s="99" t="str">
        <f t="shared" si="0"/>
        <v>⑦⑧</v>
      </c>
    </row>
    <row r="19" spans="2:21">
      <c r="B19" s="3" t="s">
        <v>27</v>
      </c>
      <c r="C19" s="17"/>
      <c r="D19" s="9"/>
      <c r="R19" s="283" t="s">
        <v>174</v>
      </c>
      <c r="S19" s="98" t="s">
        <v>95</v>
      </c>
      <c r="T19" s="105" t="s">
        <v>91</v>
      </c>
      <c r="U19" s="99" t="str">
        <f t="shared" si="0"/>
        <v>⑦⑫</v>
      </c>
    </row>
    <row r="20" spans="2:21">
      <c r="R20" s="283" t="s">
        <v>175</v>
      </c>
      <c r="S20" s="98" t="s">
        <v>96</v>
      </c>
      <c r="T20" s="105" t="s">
        <v>94</v>
      </c>
      <c r="U20" s="99" t="str">
        <f t="shared" si="0"/>
        <v>⑧⑥</v>
      </c>
    </row>
    <row r="21" spans="2:21">
      <c r="R21" s="283" t="s">
        <v>273</v>
      </c>
      <c r="S21" s="98" t="s">
        <v>96</v>
      </c>
      <c r="T21" s="105" t="s">
        <v>126</v>
      </c>
      <c r="U21" s="99" t="str">
        <f t="shared" si="0"/>
        <v>⑧⑮</v>
      </c>
    </row>
    <row r="22" spans="2:21">
      <c r="R22" s="283" t="s">
        <v>176</v>
      </c>
      <c r="S22" s="98" t="s">
        <v>121</v>
      </c>
      <c r="T22" s="105" t="s">
        <v>94</v>
      </c>
      <c r="U22" s="99" t="str">
        <f t="shared" si="0"/>
        <v>⑨⑥</v>
      </c>
    </row>
    <row r="23" spans="2:21">
      <c r="R23" s="283" t="s">
        <v>177</v>
      </c>
      <c r="S23" s="98" t="s">
        <v>121</v>
      </c>
      <c r="T23" s="105" t="s">
        <v>94</v>
      </c>
      <c r="U23" s="99" t="str">
        <f t="shared" si="0"/>
        <v>⑨⑥</v>
      </c>
    </row>
    <row r="24" spans="2:21">
      <c r="R24" s="283" t="s">
        <v>278</v>
      </c>
      <c r="S24" s="98" t="s">
        <v>122</v>
      </c>
      <c r="T24" s="105" t="s">
        <v>212</v>
      </c>
      <c r="U24" s="99" t="str">
        <f t="shared" si="0"/>
        <v>⑩-</v>
      </c>
    </row>
    <row r="25" spans="2:21">
      <c r="R25" s="283" t="s">
        <v>178</v>
      </c>
      <c r="S25" s="98" t="s">
        <v>122</v>
      </c>
      <c r="T25" s="105" t="s">
        <v>123</v>
      </c>
      <c r="U25" s="99" t="str">
        <f t="shared" si="0"/>
        <v>⑩⑪</v>
      </c>
    </row>
    <row r="26" spans="2:21">
      <c r="R26" s="283" t="s">
        <v>179</v>
      </c>
      <c r="S26" s="98" t="s">
        <v>122</v>
      </c>
      <c r="T26" s="105" t="s">
        <v>123</v>
      </c>
      <c r="U26" s="99" t="str">
        <f t="shared" si="0"/>
        <v>⑩⑪</v>
      </c>
    </row>
    <row r="27" spans="2:21">
      <c r="R27" s="283" t="s">
        <v>180</v>
      </c>
      <c r="S27" s="98" t="s">
        <v>123</v>
      </c>
      <c r="T27" s="105" t="s">
        <v>124</v>
      </c>
      <c r="U27" s="99" t="str">
        <f t="shared" si="0"/>
        <v>⑪⑭</v>
      </c>
    </row>
    <row r="28" spans="2:21">
      <c r="R28" s="283" t="s">
        <v>181</v>
      </c>
      <c r="S28" s="98" t="s">
        <v>91</v>
      </c>
      <c r="T28" s="105" t="s">
        <v>212</v>
      </c>
      <c r="U28" s="99" t="str">
        <f t="shared" si="0"/>
        <v>⑫-</v>
      </c>
    </row>
    <row r="29" spans="2:21">
      <c r="R29" s="283" t="s">
        <v>182</v>
      </c>
      <c r="S29" s="98" t="s">
        <v>91</v>
      </c>
      <c r="T29" s="105" t="s">
        <v>212</v>
      </c>
      <c r="U29" s="99" t="str">
        <f t="shared" si="0"/>
        <v>⑫-</v>
      </c>
    </row>
    <row r="30" spans="2:21">
      <c r="R30" s="283" t="s">
        <v>183</v>
      </c>
      <c r="S30" s="98" t="s">
        <v>91</v>
      </c>
      <c r="T30" s="105" t="s">
        <v>212</v>
      </c>
      <c r="U30" s="99" t="str">
        <f t="shared" si="0"/>
        <v>⑫-</v>
      </c>
    </row>
    <row r="31" spans="2:21">
      <c r="R31" s="283" t="s">
        <v>274</v>
      </c>
      <c r="S31" s="98" t="s">
        <v>91</v>
      </c>
      <c r="T31" s="105" t="s">
        <v>89</v>
      </c>
      <c r="U31" s="99" t="str">
        <f t="shared" si="0"/>
        <v>⑫②</v>
      </c>
    </row>
    <row r="32" spans="2:21">
      <c r="R32" s="283" t="s">
        <v>184</v>
      </c>
      <c r="S32" s="98" t="s">
        <v>91</v>
      </c>
      <c r="T32" s="105" t="s">
        <v>87</v>
      </c>
      <c r="U32" s="99" t="str">
        <f t="shared" si="0"/>
        <v>⑫③</v>
      </c>
    </row>
    <row r="33" spans="18:21">
      <c r="R33" s="283" t="s">
        <v>185</v>
      </c>
      <c r="S33" s="98" t="s">
        <v>91</v>
      </c>
      <c r="T33" s="105" t="s">
        <v>93</v>
      </c>
      <c r="U33" s="99" t="str">
        <f t="shared" si="0"/>
        <v>⑫⑤</v>
      </c>
    </row>
    <row r="34" spans="18:21">
      <c r="R34" s="283" t="s">
        <v>186</v>
      </c>
      <c r="S34" s="98" t="s">
        <v>91</v>
      </c>
      <c r="T34" s="105" t="s">
        <v>125</v>
      </c>
      <c r="U34" s="99" t="str">
        <f t="shared" si="0"/>
        <v>⑫⑬</v>
      </c>
    </row>
    <row r="35" spans="18:21">
      <c r="R35" s="283" t="s">
        <v>187</v>
      </c>
      <c r="S35" s="98" t="s">
        <v>91</v>
      </c>
      <c r="T35" s="105" t="s">
        <v>125</v>
      </c>
      <c r="U35" s="99" t="str">
        <f t="shared" si="0"/>
        <v>⑫⑬</v>
      </c>
    </row>
    <row r="36" spans="18:21">
      <c r="R36" s="283" t="s">
        <v>188</v>
      </c>
      <c r="S36" s="98" t="s">
        <v>91</v>
      </c>
      <c r="T36" s="105" t="s">
        <v>125</v>
      </c>
      <c r="U36" s="99" t="str">
        <f t="shared" si="0"/>
        <v>⑫⑬</v>
      </c>
    </row>
    <row r="37" spans="18:21">
      <c r="R37" s="283" t="s">
        <v>189</v>
      </c>
      <c r="S37" s="98" t="s">
        <v>91</v>
      </c>
      <c r="T37" s="105" t="s">
        <v>125</v>
      </c>
      <c r="U37" s="99" t="str">
        <f t="shared" si="0"/>
        <v>⑫⑬</v>
      </c>
    </row>
    <row r="38" spans="18:21">
      <c r="R38" s="283" t="s">
        <v>190</v>
      </c>
      <c r="S38" s="98" t="s">
        <v>91</v>
      </c>
      <c r="T38" s="105" t="s">
        <v>125</v>
      </c>
      <c r="U38" s="99" t="str">
        <f t="shared" si="0"/>
        <v>⑫⑬</v>
      </c>
    </row>
    <row r="39" spans="18:21">
      <c r="R39" s="283" t="s">
        <v>191</v>
      </c>
      <c r="S39" s="98" t="s">
        <v>91</v>
      </c>
      <c r="T39" s="105" t="s">
        <v>125</v>
      </c>
      <c r="U39" s="99" t="str">
        <f t="shared" si="0"/>
        <v>⑫⑬</v>
      </c>
    </row>
    <row r="40" spans="18:21">
      <c r="R40" s="283" t="s">
        <v>192</v>
      </c>
      <c r="S40" s="98" t="s">
        <v>91</v>
      </c>
      <c r="T40" s="105" t="s">
        <v>125</v>
      </c>
      <c r="U40" s="99" t="str">
        <f t="shared" si="0"/>
        <v>⑫⑬</v>
      </c>
    </row>
    <row r="41" spans="18:21">
      <c r="R41" s="283" t="s">
        <v>193</v>
      </c>
      <c r="S41" s="98" t="s">
        <v>91</v>
      </c>
      <c r="T41" s="105" t="s">
        <v>90</v>
      </c>
      <c r="U41" s="99" t="str">
        <f t="shared" si="0"/>
        <v>⑫⑯</v>
      </c>
    </row>
    <row r="42" spans="18:21">
      <c r="R42" s="283" t="s">
        <v>194</v>
      </c>
      <c r="S42" s="98" t="s">
        <v>125</v>
      </c>
      <c r="T42" s="105" t="s">
        <v>212</v>
      </c>
      <c r="U42" s="99" t="str">
        <f t="shared" si="0"/>
        <v>⑬-</v>
      </c>
    </row>
    <row r="43" spans="18:21">
      <c r="R43" s="283" t="s">
        <v>195</v>
      </c>
      <c r="S43" s="98" t="s">
        <v>125</v>
      </c>
      <c r="T43" s="105" t="s">
        <v>91</v>
      </c>
      <c r="U43" s="99" t="str">
        <f t="shared" si="0"/>
        <v>⑬⑫</v>
      </c>
    </row>
    <row r="44" spans="18:21">
      <c r="R44" s="283" t="s">
        <v>196</v>
      </c>
      <c r="S44" s="98" t="s">
        <v>124</v>
      </c>
      <c r="T44" s="105" t="s">
        <v>212</v>
      </c>
      <c r="U44" s="99" t="str">
        <f t="shared" si="0"/>
        <v>⑭-</v>
      </c>
    </row>
    <row r="45" spans="18:21">
      <c r="R45" s="283" t="s">
        <v>275</v>
      </c>
      <c r="S45" s="98" t="s">
        <v>124</v>
      </c>
      <c r="T45" s="105" t="s">
        <v>212</v>
      </c>
      <c r="U45" s="99" t="str">
        <f t="shared" si="0"/>
        <v>⑭-</v>
      </c>
    </row>
    <row r="46" spans="18:21">
      <c r="R46" s="283" t="s">
        <v>197</v>
      </c>
      <c r="S46" s="98" t="s">
        <v>124</v>
      </c>
      <c r="T46" s="105" t="s">
        <v>88</v>
      </c>
      <c r="U46" s="99" t="str">
        <f t="shared" si="0"/>
        <v>⑭①</v>
      </c>
    </row>
    <row r="47" spans="18:21">
      <c r="R47" s="283" t="s">
        <v>198</v>
      </c>
      <c r="S47" s="98" t="s">
        <v>124</v>
      </c>
      <c r="T47" s="105" t="s">
        <v>89</v>
      </c>
      <c r="U47" s="99" t="str">
        <f t="shared" si="0"/>
        <v>⑭②</v>
      </c>
    </row>
    <row r="48" spans="18:21">
      <c r="R48" s="283" t="s">
        <v>199</v>
      </c>
      <c r="S48" s="98" t="s">
        <v>124</v>
      </c>
      <c r="T48" s="105" t="s">
        <v>91</v>
      </c>
      <c r="U48" s="99" t="str">
        <f t="shared" si="0"/>
        <v>⑭⑫</v>
      </c>
    </row>
    <row r="49" spans="18:21">
      <c r="R49" s="283" t="s">
        <v>200</v>
      </c>
      <c r="S49" s="98" t="s">
        <v>124</v>
      </c>
      <c r="T49" s="105" t="s">
        <v>91</v>
      </c>
      <c r="U49" s="99" t="str">
        <f t="shared" si="0"/>
        <v>⑭⑫</v>
      </c>
    </row>
    <row r="50" spans="18:21">
      <c r="R50" s="283" t="s">
        <v>201</v>
      </c>
      <c r="S50" s="98" t="s">
        <v>124</v>
      </c>
      <c r="T50" s="105" t="s">
        <v>90</v>
      </c>
      <c r="U50" s="99" t="str">
        <f t="shared" si="0"/>
        <v>⑭⑯</v>
      </c>
    </row>
    <row r="51" spans="18:21">
      <c r="R51" s="283" t="s">
        <v>202</v>
      </c>
      <c r="S51" s="98" t="s">
        <v>126</v>
      </c>
      <c r="T51" s="105" t="s">
        <v>212</v>
      </c>
      <c r="U51" s="99" t="str">
        <f t="shared" si="0"/>
        <v>⑮-</v>
      </c>
    </row>
    <row r="52" spans="18:21">
      <c r="R52" s="283" t="s">
        <v>203</v>
      </c>
      <c r="S52" s="98" t="s">
        <v>126</v>
      </c>
      <c r="T52" s="105" t="s">
        <v>89</v>
      </c>
      <c r="U52" s="99" t="str">
        <f t="shared" si="0"/>
        <v>⑮②</v>
      </c>
    </row>
    <row r="53" spans="18:21">
      <c r="R53" s="284" t="s">
        <v>276</v>
      </c>
      <c r="S53" s="116" t="s">
        <v>126</v>
      </c>
      <c r="T53" s="117" t="s">
        <v>124</v>
      </c>
      <c r="U53" s="118" t="str">
        <f t="shared" si="0"/>
        <v>⑮⑭</v>
      </c>
    </row>
    <row r="54" spans="18:21">
      <c r="R54" s="285" t="s">
        <v>204</v>
      </c>
      <c r="S54" s="98" t="s">
        <v>126</v>
      </c>
      <c r="T54" s="98" t="s">
        <v>90</v>
      </c>
      <c r="U54" s="118" t="str">
        <f t="shared" si="0"/>
        <v>⑮⑯</v>
      </c>
    </row>
    <row r="55" spans="18:21">
      <c r="R55" s="285" t="s">
        <v>205</v>
      </c>
      <c r="S55" s="98" t="s">
        <v>126</v>
      </c>
      <c r="T55" s="98" t="s">
        <v>90</v>
      </c>
      <c r="U55" s="118" t="str">
        <f t="shared" si="0"/>
        <v>⑮⑯</v>
      </c>
    </row>
    <row r="56" spans="18:21">
      <c r="R56" s="285" t="s">
        <v>206</v>
      </c>
      <c r="S56" s="98" t="s">
        <v>90</v>
      </c>
      <c r="T56" s="98" t="s">
        <v>89</v>
      </c>
      <c r="U56" s="118" t="str">
        <f t="shared" si="0"/>
        <v>⑯②</v>
      </c>
    </row>
    <row r="57" spans="18:21">
      <c r="R57" s="285" t="s">
        <v>207</v>
      </c>
      <c r="S57" s="98" t="s">
        <v>90</v>
      </c>
      <c r="T57" s="98" t="s">
        <v>125</v>
      </c>
      <c r="U57" s="118" t="str">
        <f t="shared" si="0"/>
        <v>⑯⑬</v>
      </c>
    </row>
    <row r="58" spans="18:21">
      <c r="R58" s="285" t="s">
        <v>208</v>
      </c>
      <c r="S58" s="98" t="s">
        <v>90</v>
      </c>
      <c r="T58" s="98" t="s">
        <v>124</v>
      </c>
      <c r="U58" s="118" t="str">
        <f t="shared" si="0"/>
        <v>⑯⑭</v>
      </c>
    </row>
    <row r="59" spans="18:21">
      <c r="R59" s="285" t="s">
        <v>277</v>
      </c>
      <c r="S59" s="98" t="s">
        <v>90</v>
      </c>
      <c r="T59" s="98" t="s">
        <v>124</v>
      </c>
      <c r="U59" s="118" t="str">
        <f t="shared" si="0"/>
        <v>⑯⑭</v>
      </c>
    </row>
    <row r="60" spans="18:21">
      <c r="R60" s="285" t="s">
        <v>260</v>
      </c>
      <c r="S60" s="98" t="s">
        <v>90</v>
      </c>
      <c r="T60" s="98" t="s">
        <v>124</v>
      </c>
      <c r="U60" s="118" t="str">
        <f t="shared" si="0"/>
        <v>⑯⑭</v>
      </c>
    </row>
    <row r="61" spans="18:21">
      <c r="R61" s="285" t="s">
        <v>209</v>
      </c>
      <c r="S61" s="98" t="s">
        <v>90</v>
      </c>
      <c r="T61" s="98" t="s">
        <v>124</v>
      </c>
      <c r="U61" s="118" t="str">
        <f t="shared" si="0"/>
        <v>⑯⑭</v>
      </c>
    </row>
    <row r="62" spans="18:21">
      <c r="R62" s="286" t="s">
        <v>210</v>
      </c>
      <c r="S62" s="100" t="s">
        <v>90</v>
      </c>
      <c r="T62" s="100" t="s">
        <v>124</v>
      </c>
      <c r="U62" s="101" t="str">
        <f t="shared" si="0"/>
        <v>⑯⑭</v>
      </c>
    </row>
  </sheetData>
  <sheetProtection algorithmName="SHA-512" hashValue="1AFCBb2oQF/iAsiQ84eBFCAR6mifUi67z/4DNE7dj6j37t2K+GTbc1/VmCygYCOC7CbRSg+R9t4+M5EKAPBLKQ==" saltValue="JecHbmTDn38WIN5J461CoA==" spinCount="100000" sheet="1" objects="1" scenarios="1"/>
  <phoneticPr fontId="1"/>
  <pageMargins left="0.70866141732283472" right="0.70866141732283472" top="0.74803149606299213" bottom="0.74803149606299213" header="0.31496062992125984" footer="0.31496062992125984"/>
  <pageSetup paperSize="8" scale="69" orientation="portrait"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2BE8C-6B00-4ADA-BE6F-D150BC350F75}">
  <sheetPr codeName="Sheet1"/>
  <dimension ref="A1:T22"/>
  <sheetViews>
    <sheetView showGridLines="0" tabSelected="1" zoomScaleNormal="100" zoomScaleSheetLayoutView="130" workbookViewId="0"/>
  </sheetViews>
  <sheetFormatPr defaultColWidth="8.77734375" defaultRowHeight="15.75" zeroHeight="1"/>
  <cols>
    <col min="1" max="1" width="1.44140625" style="205" customWidth="1"/>
    <col min="2" max="2" width="15.6640625" style="205" customWidth="1"/>
    <col min="3" max="3" width="4.44140625" style="207" customWidth="1"/>
    <col min="4" max="13" width="5.33203125" style="205" customWidth="1"/>
    <col min="14" max="14" width="1.44140625" style="205" customWidth="1"/>
    <col min="15" max="15" width="6.88671875" style="94" hidden="1" customWidth="1"/>
    <col min="16" max="18" width="3.6640625" style="94" hidden="1" customWidth="1"/>
    <col min="19" max="19" width="3.21875" style="94" hidden="1" customWidth="1"/>
    <col min="20" max="20" width="55.77734375" style="204" customWidth="1"/>
    <col min="21" max="16384" width="8.77734375" style="205"/>
  </cols>
  <sheetData>
    <row r="1" spans="1:20" ht="17.45" customHeight="1" thickBot="1">
      <c r="A1" s="263" t="s">
        <v>159</v>
      </c>
      <c r="B1" s="263"/>
      <c r="C1" s="263"/>
      <c r="D1" s="263"/>
      <c r="E1" s="263"/>
      <c r="F1" s="263"/>
      <c r="G1" s="264"/>
      <c r="H1" s="433" t="s">
        <v>127</v>
      </c>
      <c r="I1" s="434"/>
      <c r="J1" s="435"/>
      <c r="K1" s="430"/>
      <c r="L1" s="431"/>
      <c r="M1" s="432"/>
      <c r="N1" s="203"/>
      <c r="T1" s="204" t="s">
        <v>254</v>
      </c>
    </row>
    <row r="2" spans="1:20">
      <c r="B2" s="206" t="s">
        <v>98</v>
      </c>
    </row>
    <row r="3" spans="1:20" ht="11.25" customHeight="1" thickBot="1">
      <c r="A3" s="208"/>
      <c r="B3" s="124"/>
      <c r="C3" s="141"/>
      <c r="D3" s="208"/>
      <c r="E3" s="208"/>
      <c r="F3" s="208"/>
      <c r="G3" s="208"/>
      <c r="H3" s="208"/>
      <c r="I3" s="208"/>
      <c r="J3" s="208"/>
      <c r="K3" s="208"/>
      <c r="L3" s="208"/>
      <c r="M3" s="208"/>
      <c r="N3" s="208"/>
    </row>
    <row r="4" spans="1:20" ht="58.9" customHeight="1">
      <c r="A4" s="208"/>
      <c r="B4" s="209" t="s">
        <v>0</v>
      </c>
      <c r="C4" s="289" t="s">
        <v>8</v>
      </c>
      <c r="D4" s="436"/>
      <c r="E4" s="437"/>
      <c r="F4" s="437"/>
      <c r="G4" s="437"/>
      <c r="H4" s="437"/>
      <c r="I4" s="437"/>
      <c r="J4" s="437"/>
      <c r="K4" s="437"/>
      <c r="L4" s="437"/>
      <c r="M4" s="438"/>
      <c r="N4" s="210"/>
      <c r="T4" s="211"/>
    </row>
    <row r="5" spans="1:20" ht="30" customHeight="1">
      <c r="A5" s="208"/>
      <c r="B5" s="212" t="s">
        <v>83</v>
      </c>
      <c r="C5" s="290" t="s">
        <v>8</v>
      </c>
      <c r="D5" s="439" t="s">
        <v>29</v>
      </c>
      <c r="E5" s="440"/>
      <c r="F5" s="440"/>
      <c r="G5" s="440"/>
      <c r="H5" s="440"/>
      <c r="I5" s="440"/>
      <c r="J5" s="440"/>
      <c r="K5" s="440"/>
      <c r="L5" s="440"/>
      <c r="M5" s="441"/>
      <c r="N5" s="210"/>
      <c r="P5" s="94">
        <f>VLOOKUP(D5,MST!B:C,2,0)</f>
        <v>0</v>
      </c>
      <c r="Q5" s="94">
        <f>VLOOKUP(D5,MST!B:D,3,0)</f>
        <v>0</v>
      </c>
      <c r="R5" s="94">
        <f>IF(Q5=P8,1,0)+IF(Q5=Q8,1,0)</f>
        <v>2</v>
      </c>
      <c r="S5" s="94">
        <f>IF(Q5=P9,1,0)+IF(Q5=Q9,1,0)</f>
        <v>2</v>
      </c>
      <c r="T5" s="401" t="s">
        <v>289</v>
      </c>
    </row>
    <row r="6" spans="1:20" ht="30" customHeight="1">
      <c r="A6" s="208"/>
      <c r="B6" s="214" t="s">
        <v>84</v>
      </c>
      <c r="C6" s="215" t="s">
        <v>9</v>
      </c>
      <c r="D6" s="410" t="s">
        <v>29</v>
      </c>
      <c r="E6" s="411"/>
      <c r="F6" s="411"/>
      <c r="G6" s="411"/>
      <c r="H6" s="411"/>
      <c r="I6" s="411"/>
      <c r="J6" s="411"/>
      <c r="K6" s="411"/>
      <c r="L6" s="411"/>
      <c r="M6" s="412"/>
      <c r="N6" s="210"/>
      <c r="P6" s="94">
        <f>VLOOKUP(D6,MST!B:C,2,0)</f>
        <v>0</v>
      </c>
      <c r="Q6" s="94">
        <f>VLOOKUP(D6,MST!B:D,3,0)</f>
        <v>0</v>
      </c>
      <c r="R6" s="94">
        <f>IF(Q6=P8,1,0)+IF(Q6=Q8,1,0)</f>
        <v>2</v>
      </c>
      <c r="S6" s="94">
        <f>IF(Q6=P9,1,0)+IF(Q6=Q9,1,0)</f>
        <v>2</v>
      </c>
      <c r="T6" s="401"/>
    </row>
    <row r="7" spans="1:20" ht="30" customHeight="1">
      <c r="A7" s="208"/>
      <c r="B7" s="216" t="s">
        <v>1</v>
      </c>
      <c r="C7" s="291"/>
      <c r="D7" s="423" t="str">
        <f>VLOOKUP(P5,MST!F:G,2,0)</f>
        <v>※重点課題「主」から自動で選択されます。</v>
      </c>
      <c r="E7" s="424"/>
      <c r="F7" s="424"/>
      <c r="G7" s="424"/>
      <c r="H7" s="424"/>
      <c r="I7" s="424"/>
      <c r="J7" s="424"/>
      <c r="K7" s="424"/>
      <c r="L7" s="424"/>
      <c r="M7" s="425"/>
      <c r="N7" s="123"/>
      <c r="T7" s="217" t="s">
        <v>128</v>
      </c>
    </row>
    <row r="8" spans="1:20" ht="39.6" customHeight="1">
      <c r="A8" s="208"/>
      <c r="B8" s="402" t="s">
        <v>82</v>
      </c>
      <c r="C8" s="213" t="s">
        <v>9</v>
      </c>
      <c r="D8" s="407" t="s">
        <v>211</v>
      </c>
      <c r="E8" s="408"/>
      <c r="F8" s="408"/>
      <c r="G8" s="408"/>
      <c r="H8" s="408"/>
      <c r="I8" s="408"/>
      <c r="J8" s="408"/>
      <c r="K8" s="408"/>
      <c r="L8" s="408"/>
      <c r="M8" s="409"/>
      <c r="N8" s="218"/>
      <c r="O8" s="112" t="str">
        <f>IFERROR(IF(D8="　","",IF(R5+R6=0,"不一致","")),"")</f>
        <v/>
      </c>
      <c r="P8" s="94">
        <f>VLOOKUP(D8,MST!R:U,2,0)</f>
        <v>0</v>
      </c>
      <c r="Q8" s="94">
        <f>VLOOKUP(D8,MST!R:U,3,0)</f>
        <v>0</v>
      </c>
      <c r="T8" s="401" t="s">
        <v>255</v>
      </c>
    </row>
    <row r="9" spans="1:20" ht="39.6" customHeight="1">
      <c r="A9" s="208"/>
      <c r="B9" s="403"/>
      <c r="C9" s="215" t="s">
        <v>9</v>
      </c>
      <c r="D9" s="404" t="s">
        <v>211</v>
      </c>
      <c r="E9" s="405"/>
      <c r="F9" s="405"/>
      <c r="G9" s="405"/>
      <c r="H9" s="405"/>
      <c r="I9" s="405"/>
      <c r="J9" s="405"/>
      <c r="K9" s="405"/>
      <c r="L9" s="405"/>
      <c r="M9" s="406"/>
      <c r="N9" s="218"/>
      <c r="O9" s="112" t="str">
        <f>IFERROR(IF(D9="　","",IF(S5+S6=0,"不一致","")),"")</f>
        <v/>
      </c>
      <c r="P9" s="94">
        <f>VLOOKUP(D9,MST!R:U,2,0)</f>
        <v>0</v>
      </c>
      <c r="Q9" s="94">
        <f>VLOOKUP(D9,MST!R:U,3,0)</f>
        <v>0</v>
      </c>
      <c r="T9" s="401"/>
    </row>
    <row r="10" spans="1:20" ht="24" customHeight="1">
      <c r="A10" s="208"/>
      <c r="B10" s="216" t="s">
        <v>2</v>
      </c>
      <c r="C10" s="291" t="s">
        <v>8</v>
      </c>
      <c r="D10" s="442">
        <v>46478</v>
      </c>
      <c r="E10" s="443"/>
      <c r="F10" s="443"/>
      <c r="G10" s="443"/>
      <c r="H10" s="444" t="s">
        <v>79</v>
      </c>
      <c r="I10" s="444"/>
      <c r="J10" s="444"/>
      <c r="K10" s="444"/>
      <c r="L10" s="445" t="str">
        <f>IFERROR(DATEDIF(D10,H10,"y")+1&amp;"年間","#N/A年間")</f>
        <v>#N/A年間</v>
      </c>
      <c r="M10" s="446"/>
      <c r="N10" s="194"/>
      <c r="T10" s="204" t="s">
        <v>97</v>
      </c>
    </row>
    <row r="11" spans="1:20" ht="24" customHeight="1" thickBot="1">
      <c r="A11" s="208"/>
      <c r="B11" s="212" t="s">
        <v>6</v>
      </c>
      <c r="C11" s="292" t="s">
        <v>8</v>
      </c>
      <c r="D11" s="420" t="s">
        <v>29</v>
      </c>
      <c r="E11" s="421"/>
      <c r="F11" s="421"/>
      <c r="G11" s="421"/>
      <c r="H11" s="421"/>
      <c r="I11" s="421"/>
      <c r="J11" s="421"/>
      <c r="K11" s="421"/>
      <c r="L11" s="421"/>
      <c r="M11" s="422"/>
      <c r="N11" s="123"/>
      <c r="P11" s="94">
        <f>VLOOKUP(D11,MST!K:L,2,0)</f>
        <v>0</v>
      </c>
    </row>
    <row r="12" spans="1:20" ht="24" customHeight="1">
      <c r="A12" s="208"/>
      <c r="B12" s="414" t="s">
        <v>3</v>
      </c>
      <c r="C12" s="293" t="s">
        <v>8</v>
      </c>
      <c r="D12" s="219" t="s">
        <v>80</v>
      </c>
      <c r="E12" s="220"/>
      <c r="F12" s="381"/>
      <c r="G12" s="382"/>
      <c r="H12" s="382"/>
      <c r="I12" s="383"/>
      <c r="J12" s="382"/>
      <c r="K12" s="382"/>
      <c r="L12" s="382"/>
      <c r="M12" s="388"/>
      <c r="N12" s="141"/>
      <c r="T12" s="221" t="s">
        <v>110</v>
      </c>
    </row>
    <row r="13" spans="1:20" ht="24" customHeight="1">
      <c r="A13" s="208"/>
      <c r="B13" s="426"/>
      <c r="C13" s="294" t="s">
        <v>8</v>
      </c>
      <c r="D13" s="222" t="s">
        <v>31</v>
      </c>
      <c r="E13" s="223"/>
      <c r="F13" s="384"/>
      <c r="G13" s="385"/>
      <c r="H13" s="385"/>
      <c r="I13" s="386"/>
      <c r="J13" s="385"/>
      <c r="K13" s="385"/>
      <c r="L13" s="385"/>
      <c r="M13" s="387"/>
      <c r="N13" s="141"/>
    </row>
    <row r="14" spans="1:20" ht="24" customHeight="1">
      <c r="A14" s="208"/>
      <c r="B14" s="216" t="s">
        <v>4</v>
      </c>
      <c r="C14" s="291" t="s">
        <v>8</v>
      </c>
      <c r="D14" s="427"/>
      <c r="E14" s="428"/>
      <c r="F14" s="428"/>
      <c r="G14" s="428"/>
      <c r="H14" s="428"/>
      <c r="I14" s="428"/>
      <c r="J14" s="428"/>
      <c r="K14" s="428"/>
      <c r="L14" s="428"/>
      <c r="M14" s="429"/>
      <c r="N14" s="123"/>
      <c r="T14" s="217"/>
    </row>
    <row r="15" spans="1:20" ht="24" customHeight="1">
      <c r="A15" s="208"/>
      <c r="B15" s="216" t="s">
        <v>10</v>
      </c>
      <c r="C15" s="291" t="s">
        <v>8</v>
      </c>
      <c r="D15" s="427"/>
      <c r="E15" s="428"/>
      <c r="F15" s="428"/>
      <c r="G15" s="428"/>
      <c r="H15" s="428"/>
      <c r="I15" s="428"/>
      <c r="J15" s="428"/>
      <c r="K15" s="428"/>
      <c r="L15" s="428"/>
      <c r="M15" s="429"/>
      <c r="N15" s="123"/>
      <c r="T15" s="217"/>
    </row>
    <row r="16" spans="1:20" ht="24" customHeight="1" thickBot="1">
      <c r="A16" s="208"/>
      <c r="B16" s="224" t="s">
        <v>5</v>
      </c>
      <c r="C16" s="295" t="s">
        <v>8</v>
      </c>
      <c r="D16" s="398"/>
      <c r="E16" s="399"/>
      <c r="F16" s="399"/>
      <c r="G16" s="399"/>
      <c r="H16" s="399"/>
      <c r="I16" s="399"/>
      <c r="J16" s="399"/>
      <c r="K16" s="399"/>
      <c r="L16" s="399"/>
      <c r="M16" s="400"/>
      <c r="N16" s="123"/>
      <c r="T16" s="217"/>
    </row>
    <row r="17" spans="1:20" ht="24" customHeight="1">
      <c r="A17" s="208"/>
      <c r="B17" s="414" t="s">
        <v>30</v>
      </c>
      <c r="C17" s="417" t="s">
        <v>8</v>
      </c>
      <c r="D17" s="392"/>
      <c r="E17" s="393"/>
      <c r="F17" s="393"/>
      <c r="G17" s="393"/>
      <c r="H17" s="393"/>
      <c r="I17" s="393"/>
      <c r="J17" s="393"/>
      <c r="K17" s="393"/>
      <c r="L17" s="393"/>
      <c r="M17" s="394"/>
      <c r="N17" s="225"/>
      <c r="T17" s="226"/>
    </row>
    <row r="18" spans="1:20" ht="24" customHeight="1">
      <c r="A18" s="208"/>
      <c r="B18" s="415"/>
      <c r="C18" s="418"/>
      <c r="D18" s="389"/>
      <c r="E18" s="390"/>
      <c r="F18" s="390"/>
      <c r="G18" s="390"/>
      <c r="H18" s="390"/>
      <c r="I18" s="390"/>
      <c r="J18" s="390"/>
      <c r="K18" s="390"/>
      <c r="L18" s="390"/>
      <c r="M18" s="391"/>
      <c r="N18" s="225"/>
      <c r="T18" s="413" t="s">
        <v>112</v>
      </c>
    </row>
    <row r="19" spans="1:20" ht="24" customHeight="1">
      <c r="A19" s="208"/>
      <c r="B19" s="415"/>
      <c r="C19" s="418"/>
      <c r="D19" s="389"/>
      <c r="E19" s="390"/>
      <c r="F19" s="390"/>
      <c r="G19" s="390"/>
      <c r="H19" s="390"/>
      <c r="I19" s="390"/>
      <c r="J19" s="390"/>
      <c r="K19" s="390"/>
      <c r="L19" s="390"/>
      <c r="M19" s="391"/>
      <c r="N19" s="225"/>
      <c r="T19" s="413"/>
    </row>
    <row r="20" spans="1:20" ht="24" customHeight="1">
      <c r="A20" s="208"/>
      <c r="B20" s="415"/>
      <c r="C20" s="418"/>
      <c r="D20" s="389"/>
      <c r="E20" s="390"/>
      <c r="F20" s="390"/>
      <c r="G20" s="390"/>
      <c r="H20" s="390"/>
      <c r="I20" s="390"/>
      <c r="J20" s="390"/>
      <c r="K20" s="390"/>
      <c r="L20" s="390"/>
      <c r="M20" s="391"/>
      <c r="N20" s="225"/>
      <c r="T20" s="413"/>
    </row>
    <row r="21" spans="1:20" ht="24" customHeight="1" thickBot="1">
      <c r="A21" s="208"/>
      <c r="B21" s="416"/>
      <c r="C21" s="419"/>
      <c r="D21" s="395"/>
      <c r="E21" s="396"/>
      <c r="F21" s="396"/>
      <c r="G21" s="396"/>
      <c r="H21" s="396"/>
      <c r="I21" s="396"/>
      <c r="J21" s="396"/>
      <c r="K21" s="396"/>
      <c r="L21" s="396"/>
      <c r="M21" s="397"/>
      <c r="N21" s="210"/>
      <c r="T21" s="413"/>
    </row>
    <row r="22" spans="1:20" ht="11.25" customHeight="1">
      <c r="A22" s="208"/>
      <c r="B22" s="208"/>
      <c r="C22" s="141"/>
      <c r="D22" s="208"/>
      <c r="E22" s="208"/>
      <c r="F22" s="208"/>
      <c r="G22" s="208"/>
      <c r="H22" s="208"/>
      <c r="I22" s="208"/>
      <c r="J22" s="208"/>
      <c r="K22" s="208"/>
      <c r="L22" s="208"/>
      <c r="M22" s="208"/>
      <c r="N22" s="208"/>
    </row>
  </sheetData>
  <sheetProtection algorithmName="SHA-512" hashValue="HRz3BAY8PcI02KVA3FHgi0xO1ayXVEL9vxjLcDT9eNL1skQf3P0GrL6vV0U1pODgAfJ6aG8s9iff0sZp1srRwg==" saltValue="qNkfJWKVwBPFtZWh4veCGQ==" spinCount="100000" sheet="1" objects="1" scenarios="1"/>
  <mergeCells count="31">
    <mergeCell ref="K1:M1"/>
    <mergeCell ref="H1:J1"/>
    <mergeCell ref="D4:M4"/>
    <mergeCell ref="D5:M5"/>
    <mergeCell ref="D10:G10"/>
    <mergeCell ref="H10:K10"/>
    <mergeCell ref="L10:M10"/>
    <mergeCell ref="D21:M21"/>
    <mergeCell ref="D16:M16"/>
    <mergeCell ref="T5:T6"/>
    <mergeCell ref="T8:T9"/>
    <mergeCell ref="B8:B9"/>
    <mergeCell ref="D9:M9"/>
    <mergeCell ref="D8:M8"/>
    <mergeCell ref="D6:M6"/>
    <mergeCell ref="T18:T21"/>
    <mergeCell ref="B17:B21"/>
    <mergeCell ref="C17:C21"/>
    <mergeCell ref="D11:M11"/>
    <mergeCell ref="D7:M7"/>
    <mergeCell ref="B12:B13"/>
    <mergeCell ref="D14:M14"/>
    <mergeCell ref="D15:M15"/>
    <mergeCell ref="F12:I12"/>
    <mergeCell ref="F13:I13"/>
    <mergeCell ref="J13:M13"/>
    <mergeCell ref="J12:M12"/>
    <mergeCell ref="D20:M20"/>
    <mergeCell ref="D17:M17"/>
    <mergeCell ref="D18:M18"/>
    <mergeCell ref="D19:M19"/>
  </mergeCells>
  <phoneticPr fontId="1"/>
  <conditionalFormatting sqref="D4">
    <cfRule type="containsBlanks" dxfId="96" priority="15">
      <formula>LEN(TRIM(D4))=0</formula>
    </cfRule>
  </conditionalFormatting>
  <conditionalFormatting sqref="D5">
    <cfRule type="containsText" dxfId="95" priority="17" operator="containsText" text="【選択してください】">
      <formula>NOT(ISERROR(SEARCH("【選択してください】",D5)))</formula>
    </cfRule>
  </conditionalFormatting>
  <conditionalFormatting sqref="D11">
    <cfRule type="containsBlanks" dxfId="94" priority="9">
      <formula>LEN(TRIM(D11))=0</formula>
    </cfRule>
    <cfRule type="containsText" dxfId="93" priority="16" operator="containsText" text="【選択してください】">
      <formula>NOT(ISERROR(SEARCH("【選択してください】",D11)))</formula>
    </cfRule>
  </conditionalFormatting>
  <conditionalFormatting sqref="D5:M5">
    <cfRule type="containsBlanks" dxfId="92" priority="6">
      <formula>LEN(TRIM(D5))=0</formula>
    </cfRule>
  </conditionalFormatting>
  <conditionalFormatting sqref="F12:I12">
    <cfRule type="containsText" dxfId="91" priority="5" operator="containsText" text="セイ">
      <formula>NOT(ISERROR(SEARCH("セイ",F12)))</formula>
    </cfRule>
  </conditionalFormatting>
  <conditionalFormatting sqref="F13:I13">
    <cfRule type="containsText" dxfId="90" priority="4" operator="containsText" text="姓">
      <formula>NOT(ISERROR(SEARCH("姓",F13)))</formula>
    </cfRule>
  </conditionalFormatting>
  <conditionalFormatting sqref="F12:M13 D14:M16 D17:D20 D21:M21">
    <cfRule type="containsBlanks" dxfId="89" priority="10">
      <formula>LEN(TRIM(D12))=0</formula>
    </cfRule>
  </conditionalFormatting>
  <conditionalFormatting sqref="H10">
    <cfRule type="containsText" dxfId="88" priority="8" operator="containsText" text="【選択してください】">
      <formula>NOT(ISERROR(SEARCH("【選択してください】",H10)))</formula>
    </cfRule>
  </conditionalFormatting>
  <conditionalFormatting sqref="H10:K10">
    <cfRule type="containsBlanks" dxfId="87" priority="13">
      <formula>LEN(TRIM(H10))=0</formula>
    </cfRule>
  </conditionalFormatting>
  <conditionalFormatting sqref="J12:M12">
    <cfRule type="containsText" dxfId="86" priority="3" operator="containsText" text="メイ">
      <formula>NOT(ISERROR(SEARCH("メイ",J12)))</formula>
    </cfRule>
  </conditionalFormatting>
  <conditionalFormatting sqref="J13:M13">
    <cfRule type="containsText" dxfId="85" priority="2" operator="containsText" text="名">
      <formula>NOT(ISERROR(SEARCH("名",J13)))</formula>
    </cfRule>
  </conditionalFormatting>
  <conditionalFormatting sqref="K1:M1">
    <cfRule type="containsBlanks" dxfId="84" priority="1">
      <formula>LEN(TRIM(K1))=0</formula>
    </cfRule>
  </conditionalFormatting>
  <dataValidations count="3">
    <dataValidation type="custom" imeMode="fullKatakana" allowBlank="1" showInputMessage="1" showErrorMessage="1" errorTitle="フリガナ" error="全角カタカナで入力してください" promptTitle="フリガナ" prompt="全角カタカナで入力してください" sqref="F12:N12" xr:uid="{B22FF5AB-0D72-4A2F-8341-56BB4FAD1881}">
      <formula1>F12=PHONETIC(F12)</formula1>
    </dataValidation>
    <dataValidation type="custom" allowBlank="1" showInputMessage="1" showErrorMessage="1" error="「26」から始まるe-Radの課題番号（8桁）を入力してください" promptTitle="「26」から始まるe-Radの課題番号（8桁）を入力してください" sqref="N1" xr:uid="{4E2F59D7-4ED1-4270-9A4C-6AFBC1FFD696}">
      <formula1>AND(ISNUMBER(N1), LEN(N1)=8, LEFT(N1,2)="26")</formula1>
    </dataValidation>
    <dataValidation type="custom" allowBlank="1" showInputMessage="1" showErrorMessage="1" error="「27」から始まるe-Radの課題番号（8桁）を入力してください" promptTitle="e-Radの課題番号" prompt="「27」から始まるe-Radの課題番号（8桁）を入力してください" sqref="K1:M1" xr:uid="{A8539679-B2DC-4F3E-8492-5D0BD3E743C4}">
      <formula1>AND(ISNUMBER(K1), LEN(K1)=8, LEFT(K1,2)="27")</formula1>
    </dataValidation>
  </dataValidations>
  <pageMargins left="0.59055118110236227" right="0.59055118110236227" top="0.39370078740157483" bottom="0.39370078740157483"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7EAA6D7-2602-47AE-A183-880B6A2FF169}">
          <x14:formula1>
            <xm:f>MST!$B$2:$B$18</xm:f>
          </x14:formula1>
          <xm:sqref>D5</xm:sqref>
        </x14:dataValidation>
        <x14:dataValidation type="list" allowBlank="1" showInputMessage="1" showErrorMessage="1" xr:uid="{0C52EBB5-E2A8-40C4-BB53-7102A1EC44E0}">
          <x14:formula1>
            <xm:f>MST!$B$2:$B$19</xm:f>
          </x14:formula1>
          <xm:sqref>D6</xm:sqref>
        </x14:dataValidation>
        <x14:dataValidation type="list" allowBlank="1" showInputMessage="1" showErrorMessage="1" xr:uid="{31534E1C-DB8C-413E-A25E-0CF6C808AF5B}">
          <x14:formula1>
            <xm:f>MST!$I$2:$I$5</xm:f>
          </x14:formula1>
          <xm:sqref>H10:K10</xm:sqref>
        </x14:dataValidation>
        <x14:dataValidation type="list" allowBlank="1" showInputMessage="1" showErrorMessage="1" xr:uid="{3969B1FC-3789-4058-94C0-E6F7FE4675BC}">
          <x14:formula1>
            <xm:f>MST!$K$2:$K$9</xm:f>
          </x14:formula1>
          <xm:sqref>D11:N11</xm:sqref>
        </x14:dataValidation>
        <x14:dataValidation type="list" allowBlank="1" showInputMessage="1" showErrorMessage="1" xr:uid="{99DD9D4D-19E1-49D0-9A22-1D93C07C7884}">
          <x14:formula1>
            <xm:f>MST!$R$2:$R$62</xm:f>
          </x14:formula1>
          <xm:sqref>D8:N9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4B4F-5287-4C5B-9516-EB0E41FE0236}">
  <dimension ref="A1:S75"/>
  <sheetViews>
    <sheetView showGridLines="0" zoomScaleNormal="100" zoomScaleSheetLayoutView="100" workbookViewId="0"/>
  </sheetViews>
  <sheetFormatPr defaultColWidth="0" defaultRowHeight="15" customHeight="1" zeroHeight="1"/>
  <cols>
    <col min="1" max="1" width="1.77734375" style="44" customWidth="1"/>
    <col min="2" max="2" width="8.109375" style="44" customWidth="1"/>
    <col min="3" max="3" width="12.4414062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45" customHeight="1">
      <c r="A3" s="123"/>
      <c r="B3" s="124"/>
      <c r="C3" s="125"/>
      <c r="D3" s="126"/>
      <c r="E3" s="126"/>
      <c r="F3" s="123"/>
      <c r="G3" s="126"/>
      <c r="H3" s="126"/>
      <c r="I3" s="123"/>
      <c r="J3" s="126"/>
      <c r="K3" s="126"/>
      <c r="L3" s="123"/>
      <c r="M3" s="123"/>
    </row>
    <row r="4" spans="1:19" ht="16.5" thickBot="1">
      <c r="A4" s="123"/>
      <c r="B4" s="447" t="s">
        <v>106</v>
      </c>
      <c r="C4" s="447"/>
      <c r="D4" s="448" t="s">
        <v>256</v>
      </c>
      <c r="E4" s="448"/>
      <c r="F4" s="448"/>
      <c r="L4" s="127" t="s">
        <v>68</v>
      </c>
      <c r="M4" s="128"/>
      <c r="N4" s="129"/>
    </row>
    <row r="5" spans="1:19" ht="35.25" customHeight="1">
      <c r="A5" s="123"/>
      <c r="B5" s="130"/>
      <c r="C5" s="131" t="s">
        <v>107</v>
      </c>
      <c r="D5" s="449" t="s">
        <v>267</v>
      </c>
      <c r="E5" s="449"/>
      <c r="F5" s="449"/>
      <c r="G5" s="449"/>
      <c r="H5" s="449"/>
      <c r="I5" s="449"/>
      <c r="J5" s="449"/>
      <c r="K5" s="449"/>
      <c r="L5" s="450"/>
      <c r="M5" s="132"/>
      <c r="N5" s="129"/>
    </row>
    <row r="6" spans="1:19" ht="18" customHeight="1" thickBot="1">
      <c r="A6" s="123"/>
      <c r="B6" s="133"/>
      <c r="C6" s="134" t="s">
        <v>108</v>
      </c>
      <c r="D6" s="451" t="s">
        <v>268</v>
      </c>
      <c r="E6" s="451"/>
      <c r="F6" s="451"/>
      <c r="G6" s="451"/>
      <c r="H6" s="451"/>
      <c r="I6" s="451"/>
      <c r="J6" s="451"/>
      <c r="K6" s="451"/>
      <c r="L6" s="452"/>
      <c r="M6" s="135"/>
    </row>
    <row r="7" spans="1:19" ht="15.75">
      <c r="A7" s="123"/>
      <c r="B7" s="453"/>
      <c r="C7" s="454"/>
      <c r="D7" s="455">
        <v>46478</v>
      </c>
      <c r="E7" s="455"/>
      <c r="F7" s="455"/>
      <c r="G7" s="455">
        <v>46843</v>
      </c>
      <c r="H7" s="455"/>
      <c r="I7" s="456"/>
      <c r="J7" s="455">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 r="A9" s="142"/>
      <c r="B9" s="143" t="s">
        <v>60</v>
      </c>
      <c r="C9" s="144"/>
      <c r="D9" s="78">
        <v>4600</v>
      </c>
      <c r="E9" s="107"/>
      <c r="F9" s="145"/>
      <c r="G9" s="78">
        <v>2600</v>
      </c>
      <c r="H9" s="107"/>
      <c r="I9" s="145"/>
      <c r="J9" s="78">
        <v>1300</v>
      </c>
      <c r="K9" s="107"/>
      <c r="L9" s="146"/>
      <c r="M9" s="142"/>
      <c r="S9" s="147"/>
    </row>
    <row r="10" spans="1:19" ht="15.75">
      <c r="A10" s="123"/>
      <c r="B10" s="148"/>
      <c r="C10" s="149" t="s">
        <v>48</v>
      </c>
      <c r="D10" s="150">
        <v>2500</v>
      </c>
      <c r="E10" s="227">
        <v>1500</v>
      </c>
      <c r="F10" s="228" t="s">
        <v>245</v>
      </c>
      <c r="G10" s="150">
        <v>500</v>
      </c>
      <c r="H10" s="227">
        <v>500</v>
      </c>
      <c r="I10" s="228" t="s">
        <v>247</v>
      </c>
      <c r="J10" s="150">
        <v>0</v>
      </c>
      <c r="K10" s="227">
        <v>0</v>
      </c>
      <c r="L10" s="229"/>
      <c r="M10" s="123"/>
    </row>
    <row r="11" spans="1:19" ht="15.75">
      <c r="A11" s="123"/>
      <c r="B11" s="148"/>
      <c r="C11" s="151"/>
      <c r="D11" s="152"/>
      <c r="E11" s="230">
        <v>500</v>
      </c>
      <c r="F11" s="231" t="s">
        <v>225</v>
      </c>
      <c r="G11" s="152"/>
      <c r="H11" s="230">
        <v>0</v>
      </c>
      <c r="I11" s="231"/>
      <c r="J11" s="152"/>
      <c r="K11" s="230">
        <v>0</v>
      </c>
      <c r="L11" s="232"/>
      <c r="M11" s="123"/>
    </row>
    <row r="12" spans="1:19" ht="15.75">
      <c r="A12" s="123"/>
      <c r="B12" s="148"/>
      <c r="C12" s="296" t="s">
        <v>280</v>
      </c>
      <c r="D12" s="152"/>
      <c r="E12" s="45">
        <v>500</v>
      </c>
      <c r="F12" s="233" t="s">
        <v>246</v>
      </c>
      <c r="G12" s="152"/>
      <c r="H12" s="45">
        <v>0</v>
      </c>
      <c r="I12" s="233"/>
      <c r="J12" s="152"/>
      <c r="K12" s="45">
        <v>0</v>
      </c>
      <c r="L12" s="234"/>
      <c r="M12" s="123"/>
    </row>
    <row r="13" spans="1:19" ht="15.75">
      <c r="A13" s="123"/>
      <c r="B13" s="148"/>
      <c r="C13" s="297" t="s">
        <v>279</v>
      </c>
      <c r="D13" s="152"/>
      <c r="E13" s="235">
        <v>0</v>
      </c>
      <c r="F13" s="236" t="s">
        <v>158</v>
      </c>
      <c r="G13" s="154"/>
      <c r="H13" s="237">
        <v>0</v>
      </c>
      <c r="I13" s="238" t="s">
        <v>158</v>
      </c>
      <c r="J13" s="155"/>
      <c r="K13" s="235">
        <v>0</v>
      </c>
      <c r="L13" s="239" t="s">
        <v>158</v>
      </c>
      <c r="M13" s="123"/>
    </row>
    <row r="14" spans="1:19" ht="15.75">
      <c r="A14" s="123"/>
      <c r="B14" s="148"/>
      <c r="C14" s="156" t="s">
        <v>49</v>
      </c>
      <c r="D14" s="157">
        <v>2100</v>
      </c>
      <c r="E14" s="235">
        <v>1000</v>
      </c>
      <c r="F14" s="238" t="s">
        <v>226</v>
      </c>
      <c r="G14" s="157">
        <v>2100</v>
      </c>
      <c r="H14" s="235">
        <v>1000</v>
      </c>
      <c r="I14" s="238" t="s">
        <v>226</v>
      </c>
      <c r="J14" s="157">
        <v>1300</v>
      </c>
      <c r="K14" s="235">
        <v>800</v>
      </c>
      <c r="L14" s="239" t="s">
        <v>226</v>
      </c>
      <c r="M14" s="123"/>
    </row>
    <row r="15" spans="1:19" ht="15.75">
      <c r="A15" s="123"/>
      <c r="B15" s="148"/>
      <c r="C15" s="151"/>
      <c r="D15" s="152"/>
      <c r="E15" s="230">
        <v>500</v>
      </c>
      <c r="F15" s="238" t="s">
        <v>227</v>
      </c>
      <c r="G15" s="152"/>
      <c r="H15" s="230">
        <v>500</v>
      </c>
      <c r="I15" s="238" t="s">
        <v>227</v>
      </c>
      <c r="J15" s="152"/>
      <c r="K15" s="230">
        <v>500</v>
      </c>
      <c r="L15" s="239" t="s">
        <v>227</v>
      </c>
      <c r="M15" s="123"/>
    </row>
    <row r="16" spans="1:19" ht="15.75">
      <c r="A16" s="123"/>
      <c r="B16" s="148"/>
      <c r="C16" s="296" t="s">
        <v>280</v>
      </c>
      <c r="D16" s="152"/>
      <c r="E16" s="240">
        <v>100</v>
      </c>
      <c r="F16" s="238" t="s">
        <v>248</v>
      </c>
      <c r="G16" s="152"/>
      <c r="H16" s="240">
        <v>100</v>
      </c>
      <c r="I16" s="238" t="s">
        <v>248</v>
      </c>
      <c r="J16" s="152"/>
      <c r="K16" s="240">
        <v>0</v>
      </c>
      <c r="L16" s="239"/>
      <c r="M16" s="123"/>
    </row>
    <row r="17" spans="1:19" ht="24">
      <c r="A17" s="123"/>
      <c r="B17" s="148"/>
      <c r="C17" s="297" t="s">
        <v>279</v>
      </c>
      <c r="D17" s="159"/>
      <c r="E17" s="241">
        <v>500</v>
      </c>
      <c r="F17" s="242" t="s">
        <v>249</v>
      </c>
      <c r="G17" s="159"/>
      <c r="H17" s="243">
        <v>500</v>
      </c>
      <c r="I17" s="244" t="s">
        <v>249</v>
      </c>
      <c r="J17" s="160"/>
      <c r="K17" s="243">
        <v>0</v>
      </c>
      <c r="L17" s="245" t="s">
        <v>158</v>
      </c>
      <c r="M17" s="123"/>
    </row>
    <row r="18" spans="1:19" s="43" customFormat="1" ht="15.75">
      <c r="A18" s="142"/>
      <c r="B18" s="161" t="s">
        <v>61</v>
      </c>
      <c r="C18" s="298"/>
      <c r="D18" s="106">
        <v>13200</v>
      </c>
      <c r="E18" s="108"/>
      <c r="F18" s="162"/>
      <c r="G18" s="106">
        <v>13440</v>
      </c>
      <c r="H18" s="108"/>
      <c r="I18" s="162"/>
      <c r="J18" s="106">
        <v>13440</v>
      </c>
      <c r="K18" s="113"/>
      <c r="L18" s="163"/>
      <c r="M18" s="142"/>
      <c r="S18" s="147"/>
    </row>
    <row r="19" spans="1:19" ht="15.75">
      <c r="A19" s="123"/>
      <c r="B19" s="148"/>
      <c r="C19" s="149" t="s">
        <v>50</v>
      </c>
      <c r="D19" s="150">
        <v>13000</v>
      </c>
      <c r="E19" s="227">
        <v>6000</v>
      </c>
      <c r="F19" s="246" t="s">
        <v>229</v>
      </c>
      <c r="G19" s="150">
        <v>13240</v>
      </c>
      <c r="H19" s="227">
        <v>6000</v>
      </c>
      <c r="I19" s="246" t="s">
        <v>229</v>
      </c>
      <c r="J19" s="150">
        <v>13240</v>
      </c>
      <c r="K19" s="227">
        <v>6000</v>
      </c>
      <c r="L19" s="247" t="s">
        <v>229</v>
      </c>
      <c r="M19" s="123"/>
    </row>
    <row r="20" spans="1:19" ht="15.75">
      <c r="A20" s="123"/>
      <c r="B20" s="148"/>
      <c r="C20" s="151"/>
      <c r="D20" s="152"/>
      <c r="E20" s="237">
        <v>5000</v>
      </c>
      <c r="F20" s="238" t="s">
        <v>230</v>
      </c>
      <c r="G20" s="152"/>
      <c r="H20" s="237">
        <v>5000</v>
      </c>
      <c r="I20" s="238" t="s">
        <v>230</v>
      </c>
      <c r="J20" s="152"/>
      <c r="K20" s="237">
        <v>5000</v>
      </c>
      <c r="L20" s="239" t="s">
        <v>230</v>
      </c>
      <c r="M20" s="123"/>
    </row>
    <row r="21" spans="1:19" ht="15.75">
      <c r="A21" s="123"/>
      <c r="B21" s="148"/>
      <c r="C21" s="296" t="s">
        <v>280</v>
      </c>
      <c r="D21" s="152"/>
      <c r="E21" s="237">
        <v>2000</v>
      </c>
      <c r="F21" s="238" t="s">
        <v>231</v>
      </c>
      <c r="G21" s="152"/>
      <c r="H21" s="237">
        <v>2000</v>
      </c>
      <c r="I21" s="238" t="s">
        <v>231</v>
      </c>
      <c r="J21" s="152"/>
      <c r="K21" s="237">
        <v>2000</v>
      </c>
      <c r="L21" s="239" t="s">
        <v>231</v>
      </c>
      <c r="M21" s="123"/>
    </row>
    <row r="22" spans="1:19" ht="24">
      <c r="A22" s="123"/>
      <c r="B22" s="148"/>
      <c r="C22" s="297" t="s">
        <v>279</v>
      </c>
      <c r="D22" s="152"/>
      <c r="E22" s="240">
        <v>0</v>
      </c>
      <c r="F22" s="248" t="s">
        <v>158</v>
      </c>
      <c r="G22" s="154"/>
      <c r="H22" s="249">
        <v>240</v>
      </c>
      <c r="I22" s="231" t="s">
        <v>243</v>
      </c>
      <c r="J22" s="164"/>
      <c r="K22" s="249">
        <v>240</v>
      </c>
      <c r="L22" s="239" t="s">
        <v>243</v>
      </c>
      <c r="M22" s="123"/>
    </row>
    <row r="23" spans="1:19" ht="15.75">
      <c r="A23" s="123"/>
      <c r="B23" s="148"/>
      <c r="C23" s="156" t="s">
        <v>51</v>
      </c>
      <c r="D23" s="157">
        <v>200</v>
      </c>
      <c r="E23" s="250">
        <v>200</v>
      </c>
      <c r="F23" s="233" t="s">
        <v>232</v>
      </c>
      <c r="G23" s="152">
        <v>200</v>
      </c>
      <c r="H23" s="250">
        <v>100</v>
      </c>
      <c r="I23" s="233" t="s">
        <v>232</v>
      </c>
      <c r="J23" s="152">
        <v>200</v>
      </c>
      <c r="K23" s="250">
        <v>100</v>
      </c>
      <c r="L23" s="234" t="s">
        <v>232</v>
      </c>
      <c r="M23" s="123"/>
    </row>
    <row r="24" spans="1:19" ht="24">
      <c r="A24" s="123"/>
      <c r="B24" s="148"/>
      <c r="C24" s="158"/>
      <c r="D24" s="152"/>
      <c r="E24" s="45">
        <v>0</v>
      </c>
      <c r="F24" s="251"/>
      <c r="G24" s="152"/>
      <c r="H24" s="45">
        <v>100</v>
      </c>
      <c r="I24" s="251" t="s">
        <v>269</v>
      </c>
      <c r="J24" s="152"/>
      <c r="K24" s="45">
        <v>100</v>
      </c>
      <c r="L24" s="252" t="s">
        <v>250</v>
      </c>
      <c r="M24" s="123"/>
    </row>
    <row r="25" spans="1:19" ht="15.75">
      <c r="A25" s="123"/>
      <c r="B25" s="148"/>
      <c r="C25" s="296" t="s">
        <v>280</v>
      </c>
      <c r="D25" s="152"/>
      <c r="E25" s="237">
        <v>0</v>
      </c>
      <c r="F25" s="238"/>
      <c r="G25" s="152"/>
      <c r="H25" s="237">
        <v>0</v>
      </c>
      <c r="I25" s="238"/>
      <c r="J25" s="152"/>
      <c r="K25" s="237">
        <v>0</v>
      </c>
      <c r="L25" s="239"/>
      <c r="M25" s="123"/>
    </row>
    <row r="26" spans="1:19" ht="15.75">
      <c r="A26" s="123"/>
      <c r="B26" s="165"/>
      <c r="C26" s="297" t="s">
        <v>279</v>
      </c>
      <c r="D26" s="159"/>
      <c r="E26" s="241">
        <v>0</v>
      </c>
      <c r="F26" s="242" t="s">
        <v>158</v>
      </c>
      <c r="G26" s="159"/>
      <c r="H26" s="243">
        <v>0</v>
      </c>
      <c r="I26" s="244" t="s">
        <v>158</v>
      </c>
      <c r="J26" s="160"/>
      <c r="K26" s="243">
        <v>0</v>
      </c>
      <c r="L26" s="245" t="s">
        <v>158</v>
      </c>
      <c r="M26" s="123"/>
    </row>
    <row r="27" spans="1:19" s="43" customFormat="1" ht="15.75">
      <c r="A27" s="142"/>
      <c r="B27" s="143" t="s">
        <v>62</v>
      </c>
      <c r="C27" s="298"/>
      <c r="D27" s="106">
        <v>440</v>
      </c>
      <c r="E27" s="108"/>
      <c r="F27" s="162"/>
      <c r="G27" s="106">
        <v>1350</v>
      </c>
      <c r="H27" s="108"/>
      <c r="I27" s="162"/>
      <c r="J27" s="106">
        <v>1020</v>
      </c>
      <c r="K27" s="108"/>
      <c r="L27" s="163"/>
      <c r="M27" s="142"/>
      <c r="S27" s="147"/>
    </row>
    <row r="28" spans="1:19" ht="15.75">
      <c r="A28" s="123"/>
      <c r="B28" s="148"/>
      <c r="C28" s="149" t="s">
        <v>52</v>
      </c>
      <c r="D28" s="150">
        <v>440</v>
      </c>
      <c r="E28" s="227">
        <v>200</v>
      </c>
      <c r="F28" s="246" t="s">
        <v>233</v>
      </c>
      <c r="G28" s="150">
        <v>1350</v>
      </c>
      <c r="H28" s="227">
        <v>1000</v>
      </c>
      <c r="I28" s="246" t="s">
        <v>236</v>
      </c>
      <c r="J28" s="150">
        <v>1020</v>
      </c>
      <c r="K28" s="227">
        <v>700</v>
      </c>
      <c r="L28" s="247" t="s">
        <v>237</v>
      </c>
      <c r="M28" s="123"/>
    </row>
    <row r="29" spans="1:19" ht="15.75">
      <c r="A29" s="123"/>
      <c r="B29" s="148"/>
      <c r="C29" s="151"/>
      <c r="D29" s="152"/>
      <c r="E29" s="230">
        <v>120</v>
      </c>
      <c r="F29" s="238" t="s">
        <v>234</v>
      </c>
      <c r="G29" s="152"/>
      <c r="H29" s="230">
        <v>200</v>
      </c>
      <c r="I29" s="238" t="s">
        <v>233</v>
      </c>
      <c r="J29" s="152"/>
      <c r="K29" s="230">
        <v>200</v>
      </c>
      <c r="L29" s="239" t="s">
        <v>233</v>
      </c>
      <c r="M29" s="123"/>
    </row>
    <row r="30" spans="1:19" ht="15.75">
      <c r="A30" s="123"/>
      <c r="B30" s="148"/>
      <c r="C30" s="296" t="s">
        <v>280</v>
      </c>
      <c r="D30" s="152"/>
      <c r="E30" s="45">
        <v>120</v>
      </c>
      <c r="F30" s="233" t="s">
        <v>235</v>
      </c>
      <c r="G30" s="152"/>
      <c r="H30" s="45">
        <v>120</v>
      </c>
      <c r="I30" s="233" t="s">
        <v>235</v>
      </c>
      <c r="J30" s="152"/>
      <c r="K30" s="45">
        <v>120</v>
      </c>
      <c r="L30" s="234" t="s">
        <v>235</v>
      </c>
      <c r="M30" s="123"/>
    </row>
    <row r="31" spans="1:19" ht="24">
      <c r="A31" s="123"/>
      <c r="B31" s="165"/>
      <c r="C31" s="297" t="s">
        <v>279</v>
      </c>
      <c r="D31" s="159"/>
      <c r="E31" s="253">
        <v>0</v>
      </c>
      <c r="F31" s="254" t="s">
        <v>158</v>
      </c>
      <c r="G31" s="159"/>
      <c r="H31" s="253">
        <v>30</v>
      </c>
      <c r="I31" s="255" t="s">
        <v>240</v>
      </c>
      <c r="J31" s="160"/>
      <c r="K31" s="253">
        <v>0</v>
      </c>
      <c r="L31" s="256" t="s">
        <v>158</v>
      </c>
      <c r="M31" s="123"/>
    </row>
    <row r="32" spans="1:19" s="43" customFormat="1" ht="15.75">
      <c r="A32" s="142"/>
      <c r="B32" s="143" t="s">
        <v>63</v>
      </c>
      <c r="C32" s="298"/>
      <c r="D32" s="106">
        <v>4100</v>
      </c>
      <c r="E32" s="108"/>
      <c r="F32" s="162"/>
      <c r="G32" s="106">
        <v>3940</v>
      </c>
      <c r="H32" s="108"/>
      <c r="I32" s="162"/>
      <c r="J32" s="106">
        <v>3740</v>
      </c>
      <c r="K32" s="108"/>
      <c r="L32" s="163"/>
      <c r="M32" s="142"/>
      <c r="S32" s="147"/>
    </row>
    <row r="33" spans="1:13" ht="15.75">
      <c r="A33" s="123"/>
      <c r="B33" s="148"/>
      <c r="C33" s="149" t="s">
        <v>81</v>
      </c>
      <c r="D33" s="150">
        <v>2100</v>
      </c>
      <c r="E33" s="257">
        <v>1000</v>
      </c>
      <c r="F33" s="228" t="s">
        <v>222</v>
      </c>
      <c r="G33" s="150">
        <v>2100</v>
      </c>
      <c r="H33" s="257">
        <v>1000</v>
      </c>
      <c r="I33" s="228" t="s">
        <v>222</v>
      </c>
      <c r="J33" s="150">
        <v>2100</v>
      </c>
      <c r="K33" s="257">
        <v>1000</v>
      </c>
      <c r="L33" s="229" t="s">
        <v>222</v>
      </c>
      <c r="M33" s="123"/>
    </row>
    <row r="34" spans="1:13" ht="15.75">
      <c r="A34" s="123"/>
      <c r="B34" s="148"/>
      <c r="C34" s="151"/>
      <c r="D34" s="152"/>
      <c r="E34" s="249">
        <v>600</v>
      </c>
      <c r="F34" s="231" t="s">
        <v>214</v>
      </c>
      <c r="G34" s="152"/>
      <c r="H34" s="249">
        <v>600</v>
      </c>
      <c r="I34" s="231" t="s">
        <v>214</v>
      </c>
      <c r="J34" s="152"/>
      <c r="K34" s="249">
        <v>600</v>
      </c>
      <c r="L34" s="232" t="s">
        <v>214</v>
      </c>
      <c r="M34" s="123"/>
    </row>
    <row r="35" spans="1:13" ht="15.75">
      <c r="A35" s="123"/>
      <c r="B35" s="148"/>
      <c r="C35" s="296" t="s">
        <v>280</v>
      </c>
      <c r="D35" s="152"/>
      <c r="E35" s="249">
        <v>500</v>
      </c>
      <c r="F35" s="231" t="s">
        <v>228</v>
      </c>
      <c r="G35" s="152"/>
      <c r="H35" s="249">
        <v>500</v>
      </c>
      <c r="I35" s="231" t="s">
        <v>228</v>
      </c>
      <c r="J35" s="152"/>
      <c r="K35" s="249">
        <v>500</v>
      </c>
      <c r="L35" s="232" t="s">
        <v>228</v>
      </c>
      <c r="M35" s="123"/>
    </row>
    <row r="36" spans="1:13" ht="15.75">
      <c r="A36" s="123"/>
      <c r="B36" s="148"/>
      <c r="C36" s="297" t="s">
        <v>279</v>
      </c>
      <c r="D36" s="154"/>
      <c r="E36" s="240">
        <v>0</v>
      </c>
      <c r="F36" s="248" t="s">
        <v>158</v>
      </c>
      <c r="G36" s="154"/>
      <c r="H36" s="249">
        <v>0</v>
      </c>
      <c r="I36" s="231" t="s">
        <v>158</v>
      </c>
      <c r="J36" s="164"/>
      <c r="K36" s="249">
        <v>0</v>
      </c>
      <c r="L36" s="232" t="s">
        <v>158</v>
      </c>
      <c r="M36" s="123"/>
    </row>
    <row r="37" spans="1:13" ht="15.75">
      <c r="A37" s="123"/>
      <c r="B37" s="148"/>
      <c r="C37" s="156" t="s">
        <v>54</v>
      </c>
      <c r="D37" s="157">
        <v>20</v>
      </c>
      <c r="E37" s="258">
        <v>10</v>
      </c>
      <c r="F37" s="251" t="s">
        <v>215</v>
      </c>
      <c r="G37" s="157">
        <v>10</v>
      </c>
      <c r="H37" s="258">
        <v>10</v>
      </c>
      <c r="I37" s="251" t="s">
        <v>157</v>
      </c>
      <c r="J37" s="157">
        <v>10</v>
      </c>
      <c r="K37" s="258">
        <v>10</v>
      </c>
      <c r="L37" s="252" t="s">
        <v>157</v>
      </c>
      <c r="M37" s="123"/>
    </row>
    <row r="38" spans="1:13" ht="15.75">
      <c r="A38" s="123"/>
      <c r="B38" s="148"/>
      <c r="C38" s="296" t="s">
        <v>280</v>
      </c>
      <c r="D38" s="152"/>
      <c r="E38" s="237">
        <v>10</v>
      </c>
      <c r="F38" s="238" t="s">
        <v>157</v>
      </c>
      <c r="G38" s="152"/>
      <c r="H38" s="237">
        <v>0</v>
      </c>
      <c r="I38" s="238"/>
      <c r="J38" s="152"/>
      <c r="K38" s="237">
        <v>0</v>
      </c>
      <c r="L38" s="239"/>
      <c r="M38" s="123"/>
    </row>
    <row r="39" spans="1:13" ht="15.75">
      <c r="A39" s="123"/>
      <c r="B39" s="148"/>
      <c r="C39" s="297" t="s">
        <v>279</v>
      </c>
      <c r="D39" s="154"/>
      <c r="E39" s="240">
        <v>0</v>
      </c>
      <c r="F39" s="248" t="s">
        <v>158</v>
      </c>
      <c r="G39" s="154"/>
      <c r="H39" s="249">
        <v>0</v>
      </c>
      <c r="I39" s="231" t="s">
        <v>158</v>
      </c>
      <c r="J39" s="154"/>
      <c r="K39" s="249">
        <v>0</v>
      </c>
      <c r="L39" s="239" t="s">
        <v>158</v>
      </c>
      <c r="M39" s="123"/>
    </row>
    <row r="40" spans="1:13" ht="15.75">
      <c r="A40" s="123"/>
      <c r="B40" s="148"/>
      <c r="C40" s="156" t="s">
        <v>55</v>
      </c>
      <c r="D40" s="157">
        <v>300</v>
      </c>
      <c r="E40" s="258">
        <v>100</v>
      </c>
      <c r="F40" s="251" t="s">
        <v>217</v>
      </c>
      <c r="G40" s="157">
        <v>200</v>
      </c>
      <c r="H40" s="258">
        <v>100</v>
      </c>
      <c r="I40" s="251" t="s">
        <v>218</v>
      </c>
      <c r="J40" s="157">
        <v>100</v>
      </c>
      <c r="K40" s="258">
        <v>100</v>
      </c>
      <c r="L40" s="252" t="s">
        <v>218</v>
      </c>
      <c r="M40" s="123"/>
    </row>
    <row r="41" spans="1:13" ht="24">
      <c r="A41" s="123"/>
      <c r="B41" s="148"/>
      <c r="C41" s="296" t="s">
        <v>280</v>
      </c>
      <c r="D41" s="152"/>
      <c r="E41" s="237">
        <v>100</v>
      </c>
      <c r="F41" s="238" t="s">
        <v>216</v>
      </c>
      <c r="G41" s="152"/>
      <c r="H41" s="237">
        <v>100</v>
      </c>
      <c r="I41" s="238" t="s">
        <v>221</v>
      </c>
      <c r="J41" s="152"/>
      <c r="K41" s="237">
        <v>0</v>
      </c>
      <c r="L41" s="239"/>
      <c r="M41" s="123"/>
    </row>
    <row r="42" spans="1:13" ht="24">
      <c r="A42" s="123"/>
      <c r="B42" s="148"/>
      <c r="C42" s="297" t="s">
        <v>279</v>
      </c>
      <c r="D42" s="154"/>
      <c r="E42" s="240">
        <v>100</v>
      </c>
      <c r="F42" s="248" t="s">
        <v>241</v>
      </c>
      <c r="G42" s="154"/>
      <c r="H42" s="240">
        <v>0</v>
      </c>
      <c r="I42" s="248" t="s">
        <v>158</v>
      </c>
      <c r="J42" s="154"/>
      <c r="K42" s="249">
        <v>0</v>
      </c>
      <c r="L42" s="232" t="s">
        <v>158</v>
      </c>
      <c r="M42" s="123"/>
    </row>
    <row r="43" spans="1:13" ht="15.75">
      <c r="A43" s="123"/>
      <c r="B43" s="148"/>
      <c r="C43" s="156" t="s">
        <v>56</v>
      </c>
      <c r="D43" s="157">
        <v>250</v>
      </c>
      <c r="E43" s="259">
        <v>100</v>
      </c>
      <c r="F43" s="238" t="s">
        <v>219</v>
      </c>
      <c r="G43" s="157">
        <v>200</v>
      </c>
      <c r="H43" s="259">
        <v>100</v>
      </c>
      <c r="I43" s="238" t="s">
        <v>219</v>
      </c>
      <c r="J43" s="157">
        <v>200</v>
      </c>
      <c r="K43" s="259">
        <v>100</v>
      </c>
      <c r="L43" s="239" t="s">
        <v>219</v>
      </c>
      <c r="M43" s="123"/>
    </row>
    <row r="44" spans="1:13" ht="15.75">
      <c r="A44" s="123"/>
      <c r="B44" s="148"/>
      <c r="C44" s="296" t="s">
        <v>280</v>
      </c>
      <c r="D44" s="152"/>
      <c r="E44" s="259">
        <v>100</v>
      </c>
      <c r="F44" s="238" t="s">
        <v>220</v>
      </c>
      <c r="G44" s="152"/>
      <c r="H44" s="259">
        <v>100</v>
      </c>
      <c r="I44" s="238" t="s">
        <v>220</v>
      </c>
      <c r="J44" s="152"/>
      <c r="K44" s="259">
        <v>100</v>
      </c>
      <c r="L44" s="239" t="s">
        <v>220</v>
      </c>
      <c r="M44" s="123"/>
    </row>
    <row r="45" spans="1:13" ht="15.75">
      <c r="A45" s="123"/>
      <c r="B45" s="148"/>
      <c r="C45" s="297" t="s">
        <v>279</v>
      </c>
      <c r="D45" s="154"/>
      <c r="E45" s="240">
        <v>50</v>
      </c>
      <c r="F45" s="248" t="s">
        <v>158</v>
      </c>
      <c r="G45" s="154"/>
      <c r="H45" s="240">
        <v>0</v>
      </c>
      <c r="I45" s="248" t="s">
        <v>158</v>
      </c>
      <c r="J45" s="154"/>
      <c r="K45" s="240">
        <v>0</v>
      </c>
      <c r="L45" s="232" t="s">
        <v>158</v>
      </c>
      <c r="M45" s="123"/>
    </row>
    <row r="46" spans="1:13" ht="15.75">
      <c r="A46" s="123"/>
      <c r="B46" s="148"/>
      <c r="C46" s="156" t="s">
        <v>57</v>
      </c>
      <c r="D46" s="157">
        <v>0</v>
      </c>
      <c r="E46" s="259">
        <v>0</v>
      </c>
      <c r="F46" s="238"/>
      <c r="G46" s="157">
        <v>0</v>
      </c>
      <c r="H46" s="259">
        <v>0</v>
      </c>
      <c r="I46" s="238"/>
      <c r="J46" s="157">
        <v>100</v>
      </c>
      <c r="K46" s="259">
        <v>100</v>
      </c>
      <c r="L46" s="239" t="s">
        <v>251</v>
      </c>
      <c r="M46" s="123"/>
    </row>
    <row r="47" spans="1:13" ht="15.75">
      <c r="A47" s="123"/>
      <c r="B47" s="148"/>
      <c r="C47" s="153"/>
      <c r="D47" s="154"/>
      <c r="E47" s="230">
        <v>0</v>
      </c>
      <c r="F47" s="248" t="s">
        <v>158</v>
      </c>
      <c r="G47" s="154"/>
      <c r="H47" s="230">
        <v>0</v>
      </c>
      <c r="I47" s="248" t="s">
        <v>158</v>
      </c>
      <c r="J47" s="154"/>
      <c r="K47" s="230">
        <v>0</v>
      </c>
      <c r="L47" s="232" t="s">
        <v>158</v>
      </c>
      <c r="M47" s="123"/>
    </row>
    <row r="48" spans="1:13" ht="24">
      <c r="A48" s="123"/>
      <c r="B48" s="148"/>
      <c r="C48" s="156" t="s">
        <v>58</v>
      </c>
      <c r="D48" s="152">
        <v>1420</v>
      </c>
      <c r="E48" s="45">
        <v>1000</v>
      </c>
      <c r="F48" s="231" t="s">
        <v>223</v>
      </c>
      <c r="G48" s="152">
        <v>1420</v>
      </c>
      <c r="H48" s="45">
        <v>1000</v>
      </c>
      <c r="I48" s="231" t="s">
        <v>223</v>
      </c>
      <c r="J48" s="152">
        <v>1220</v>
      </c>
      <c r="K48" s="45">
        <v>800</v>
      </c>
      <c r="L48" s="232" t="s">
        <v>252</v>
      </c>
      <c r="M48" s="123"/>
    </row>
    <row r="49" spans="1:13" ht="24">
      <c r="A49" s="123"/>
      <c r="B49" s="148"/>
      <c r="C49" s="151"/>
      <c r="D49" s="152"/>
      <c r="E49" s="230">
        <v>400</v>
      </c>
      <c r="F49" s="251" t="s">
        <v>224</v>
      </c>
      <c r="G49" s="152"/>
      <c r="H49" s="230">
        <v>400</v>
      </c>
      <c r="I49" s="251" t="s">
        <v>224</v>
      </c>
      <c r="J49" s="152"/>
      <c r="K49" s="230">
        <v>400</v>
      </c>
      <c r="L49" s="252" t="s">
        <v>224</v>
      </c>
      <c r="M49" s="123"/>
    </row>
    <row r="50" spans="1:13" ht="36">
      <c r="A50" s="123"/>
      <c r="B50" s="148"/>
      <c r="C50" s="153"/>
      <c r="D50" s="152"/>
      <c r="E50" s="45">
        <v>20</v>
      </c>
      <c r="F50" s="251" t="s">
        <v>239</v>
      </c>
      <c r="G50" s="152"/>
      <c r="H50" s="45">
        <v>20</v>
      </c>
      <c r="I50" s="251" t="s">
        <v>239</v>
      </c>
      <c r="J50" s="152"/>
      <c r="K50" s="45">
        <v>20</v>
      </c>
      <c r="L50" s="239" t="s">
        <v>238</v>
      </c>
      <c r="M50" s="123"/>
    </row>
    <row r="51" spans="1:13" ht="16.5" thickBot="1">
      <c r="A51" s="123"/>
      <c r="B51" s="166"/>
      <c r="C51" s="68" t="s">
        <v>59</v>
      </c>
      <c r="D51" s="167">
        <v>10</v>
      </c>
      <c r="E51" s="260">
        <v>10</v>
      </c>
      <c r="F51" s="261"/>
      <c r="G51" s="167">
        <v>10</v>
      </c>
      <c r="H51" s="260">
        <v>10</v>
      </c>
      <c r="I51" s="261"/>
      <c r="J51" s="167">
        <v>10</v>
      </c>
      <c r="K51" s="260">
        <v>10</v>
      </c>
      <c r="L51" s="262"/>
      <c r="M51" s="123"/>
    </row>
    <row r="52" spans="1:13" ht="30" customHeight="1" thickTop="1" thickBot="1">
      <c r="A52" s="123"/>
      <c r="B52" s="467" t="s">
        <v>213</v>
      </c>
      <c r="C52" s="468"/>
      <c r="D52" s="79">
        <v>22340</v>
      </c>
      <c r="E52" s="72"/>
      <c r="F52" s="168"/>
      <c r="G52" s="79">
        <v>21330</v>
      </c>
      <c r="H52" s="72"/>
      <c r="I52" s="168"/>
      <c r="J52" s="79">
        <v>19500</v>
      </c>
      <c r="K52" s="72"/>
      <c r="L52" s="169"/>
      <c r="M52" s="142"/>
    </row>
    <row r="53" spans="1:13" ht="15" customHeight="1" thickTop="1">
      <c r="A53" s="123"/>
      <c r="B53" s="467" t="s">
        <v>111</v>
      </c>
      <c r="C53" s="468"/>
      <c r="D53" s="459">
        <v>6702</v>
      </c>
      <c r="E53" s="115" t="s">
        <v>257</v>
      </c>
      <c r="F53" s="170"/>
      <c r="G53" s="459">
        <v>6399</v>
      </c>
      <c r="H53" s="115" t="s">
        <v>257</v>
      </c>
      <c r="I53" s="170"/>
      <c r="J53" s="459">
        <v>5850</v>
      </c>
      <c r="K53" s="115" t="s">
        <v>257</v>
      </c>
      <c r="L53" s="171"/>
      <c r="M53" s="142"/>
    </row>
    <row r="54" spans="1:13" ht="15" customHeight="1" thickBot="1">
      <c r="A54" s="123"/>
      <c r="B54" s="461" t="s">
        <v>259</v>
      </c>
      <c r="C54" s="462"/>
      <c r="D54" s="460"/>
      <c r="E54" s="114"/>
      <c r="F54" s="172" t="s">
        <v>258</v>
      </c>
      <c r="G54" s="460"/>
      <c r="H54" s="86"/>
      <c r="I54" s="172" t="s">
        <v>258</v>
      </c>
      <c r="J54" s="460"/>
      <c r="K54" s="86"/>
      <c r="L54" s="173" t="s">
        <v>258</v>
      </c>
      <c r="M54" s="142"/>
    </row>
    <row r="55" spans="1:13" ht="30" customHeight="1" thickTop="1" thickBot="1">
      <c r="A55" s="123"/>
      <c r="B55" s="463" t="s">
        <v>70</v>
      </c>
      <c r="C55" s="464"/>
      <c r="D55" s="80">
        <v>29042</v>
      </c>
      <c r="E55" s="75"/>
      <c r="F55" s="174"/>
      <c r="G55" s="80">
        <v>27729</v>
      </c>
      <c r="H55" s="75"/>
      <c r="I55" s="174"/>
      <c r="J55" s="80">
        <v>25350</v>
      </c>
      <c r="K55" s="75"/>
      <c r="L55" s="175"/>
      <c r="M55" s="142"/>
    </row>
    <row r="56" spans="1:13" ht="15.75">
      <c r="A56" s="123"/>
      <c r="B56" s="176" t="s">
        <v>118</v>
      </c>
      <c r="M56" s="123"/>
    </row>
    <row r="57" spans="1:13" ht="30" customHeight="1">
      <c r="A57" s="123"/>
      <c r="B57" s="276" t="s">
        <v>281</v>
      </c>
      <c r="C57" s="277"/>
      <c r="D57" s="278"/>
      <c r="E57" s="278"/>
      <c r="F57" s="278"/>
      <c r="G57" s="278"/>
      <c r="H57" s="278"/>
      <c r="I57" s="278"/>
      <c r="J57" s="278"/>
      <c r="K57" s="278"/>
      <c r="L57" s="278"/>
      <c r="M57" s="123"/>
    </row>
    <row r="58" spans="1:13" ht="30" customHeight="1">
      <c r="A58" s="123"/>
      <c r="B58" s="276"/>
      <c r="C58" s="277"/>
      <c r="D58" s="278"/>
      <c r="E58" s="278"/>
      <c r="F58" s="278"/>
      <c r="G58" s="278"/>
      <c r="H58" s="278"/>
      <c r="I58" s="278"/>
      <c r="J58" s="278"/>
      <c r="K58" s="278"/>
      <c r="L58" s="278"/>
      <c r="M58" s="123"/>
    </row>
    <row r="59" spans="1:13" ht="11.45" customHeight="1">
      <c r="A59" s="123"/>
      <c r="B59" s="124"/>
      <c r="C59" s="125"/>
      <c r="D59" s="126"/>
      <c r="E59" s="126"/>
      <c r="F59" s="123"/>
      <c r="G59" s="126"/>
      <c r="H59" s="126"/>
      <c r="I59" s="123"/>
      <c r="J59" s="126"/>
      <c r="K59" s="126"/>
      <c r="L59" s="123"/>
      <c r="M59" s="123"/>
    </row>
    <row r="60" spans="1:13" ht="15.75"/>
    <row r="61" spans="1:13" ht="15.75"/>
    <row r="62" spans="1:13" ht="15.75"/>
    <row r="63" spans="1:13" ht="15.75"/>
    <row r="64" spans="1:13" ht="15.75" hidden="1"/>
    <row r="65" ht="15.75" hidden="1"/>
    <row r="66" ht="15.75" hidden="1"/>
    <row r="67" ht="15.75" hidden="1"/>
    <row r="68" ht="15.75" hidden="1"/>
    <row r="69" ht="15.75" hidden="1"/>
    <row r="70" ht="15.75" hidden="1"/>
    <row r="71" ht="15.75" hidden="1"/>
    <row r="72" ht="15.75" hidden="1"/>
    <row r="73" ht="15.75" hidden="1"/>
    <row r="74" ht="15.75" hidden="1"/>
    <row r="75" ht="15.75" hidden="1"/>
  </sheetData>
  <sheetProtection algorithmName="SHA-512" hashValue="Oxrn9+dA8pXfeLigLwjZuL0rxg3IvEvp+vUEQN5RsY69Ygy7yetwclB3HJh6SvsMeHo2QfkprRHiHgQSXSOpLg==" saltValue="7U0Py5qOGStdDn5JC2ekgQ==" spinCount="100000" sheet="1" objects="1" scenarios="1" selectLockedCells="1" selectUnlockedCells="1"/>
  <mergeCells count="16">
    <mergeCell ref="J53:J54"/>
    <mergeCell ref="B54:C54"/>
    <mergeCell ref="B55:C55"/>
    <mergeCell ref="B8:C8"/>
    <mergeCell ref="B52:C52"/>
    <mergeCell ref="B53:C53"/>
    <mergeCell ref="D53:D54"/>
    <mergeCell ref="G53:G54"/>
    <mergeCell ref="B4:C4"/>
    <mergeCell ref="D4:F4"/>
    <mergeCell ref="D5:L5"/>
    <mergeCell ref="D6:L6"/>
    <mergeCell ref="B7:C7"/>
    <mergeCell ref="D7:F7"/>
    <mergeCell ref="G7:I7"/>
    <mergeCell ref="J7:L7"/>
  </mergeCells>
  <phoneticPr fontId="1"/>
  <dataValidations count="1">
    <dataValidation type="whole" allowBlank="1" showInputMessage="1" showErrorMessage="1" error="半角の数字を入力してください。" sqref="G10:H17 G19:H26 D10:E17 J19:K26 D19:E26 J10:K17 D28:E31 G28:H31 J28:K31 D33:E51 J33:K51 G33:H51" xr:uid="{5D5757B4-63F0-4249-83AD-6B99F3B028E7}">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87E4E-EF29-428C-A689-4C4522B5A1AA}">
  <dimension ref="A1:N121"/>
  <sheetViews>
    <sheetView showGridLines="0" zoomScaleNormal="100" zoomScaleSheetLayoutView="100" workbookViewId="0"/>
  </sheetViews>
  <sheetFormatPr defaultColWidth="13" defaultRowHeight="15.75" zeroHeight="1"/>
  <cols>
    <col min="1" max="1" width="1.6640625" style="178" customWidth="1"/>
    <col min="2" max="2" width="10.88671875" style="21" customWidth="1"/>
    <col min="3" max="3" width="13.44140625" style="21" customWidth="1"/>
    <col min="4" max="6" width="20.21875" style="23" customWidth="1"/>
    <col min="7" max="7" width="20.21875" style="21" customWidth="1"/>
    <col min="8" max="8" width="1.5546875" style="21" customWidth="1"/>
    <col min="9" max="9" width="7.77734375" style="44" hidden="1" customWidth="1"/>
    <col min="10" max="10" width="37" style="21" customWidth="1"/>
    <col min="11" max="13" width="13" style="21" customWidth="1"/>
    <col min="14" max="14" width="13" style="22" customWidth="1"/>
    <col min="15" max="16384" width="13" style="21"/>
  </cols>
  <sheetData>
    <row r="1" spans="1:10" ht="18.75" customHeight="1">
      <c r="A1" s="202" t="s">
        <v>133</v>
      </c>
      <c r="B1" s="202"/>
      <c r="C1" s="202"/>
      <c r="D1" s="202"/>
      <c r="E1" s="202"/>
      <c r="F1" s="202"/>
      <c r="G1" s="202"/>
      <c r="H1" s="195"/>
    </row>
    <row r="2" spans="1:10" ht="16.5">
      <c r="A2" s="21"/>
      <c r="B2" s="95" t="s">
        <v>136</v>
      </c>
    </row>
    <row r="3" spans="1:10">
      <c r="A3" s="21"/>
      <c r="B3" s="43" t="s">
        <v>67</v>
      </c>
    </row>
    <row r="4" spans="1:10" ht="11.25" customHeight="1">
      <c r="B4" s="142"/>
      <c r="C4" s="178"/>
      <c r="D4" s="179"/>
      <c r="E4" s="179"/>
      <c r="F4" s="179"/>
      <c r="G4" s="178"/>
      <c r="H4" s="178"/>
    </row>
    <row r="5" spans="1:10" ht="16.5" thickBot="1">
      <c r="B5" s="487" t="str">
        <f>【共通】課題情報!L10&amp;"課題です"</f>
        <v>#N/A年間課題です</v>
      </c>
      <c r="C5" s="487"/>
      <c r="D5" s="45"/>
      <c r="E5" s="46"/>
      <c r="F5" s="46"/>
      <c r="G5" s="47" t="s">
        <v>68</v>
      </c>
      <c r="H5" s="193"/>
      <c r="J5" s="475"/>
    </row>
    <row r="6" spans="1:10" ht="21.6" customHeight="1">
      <c r="B6" s="476" t="s">
        <v>78</v>
      </c>
      <c r="C6" s="477"/>
      <c r="D6" s="48">
        <f>【共通】課題情報!D10</f>
        <v>46478</v>
      </c>
      <c r="E6" s="48">
        <f>D6+365</f>
        <v>46843</v>
      </c>
      <c r="F6" s="48">
        <f>E6+365</f>
        <v>47208</v>
      </c>
      <c r="G6" s="49" t="s">
        <v>77</v>
      </c>
      <c r="H6" s="136"/>
      <c r="J6" s="475"/>
    </row>
    <row r="7" spans="1:10" ht="30" customHeight="1" thickBot="1">
      <c r="B7" s="473"/>
      <c r="C7" s="478"/>
      <c r="D7" s="50">
        <f>D24+D40+D56+D72+D88+D104+D120</f>
        <v>0</v>
      </c>
      <c r="E7" s="50">
        <f>E24+E40+E56+E72+E88+E104+E120</f>
        <v>0</v>
      </c>
      <c r="F7" s="50">
        <f>F24+F40+F56+F72+F88+F104+F120</f>
        <v>0</v>
      </c>
      <c r="G7" s="51">
        <f>D7+E7+F7</f>
        <v>0</v>
      </c>
      <c r="H7" s="192"/>
      <c r="I7" s="77" t="str">
        <f>IFERROR(VLOOKUP(VALUE(【共通】課題情報!P11),MST!N:P,3,0),"")</f>
        <v/>
      </c>
    </row>
    <row r="8" spans="1:10" ht="11.25" customHeight="1">
      <c r="B8" s="123"/>
      <c r="C8" s="123"/>
      <c r="D8" s="180"/>
      <c r="E8" s="180"/>
      <c r="F8" s="180"/>
      <c r="G8" s="198"/>
      <c r="H8" s="197"/>
    </row>
    <row r="9" spans="1:10" ht="42.6" customHeight="1">
      <c r="A9" s="21"/>
      <c r="B9" s="44"/>
      <c r="C9" s="44"/>
      <c r="D9" s="201" t="str">
        <f>IFERROR(IF(D7&gt;$I$7,"上限額を超過しています",""),"")</f>
        <v/>
      </c>
      <c r="E9" s="201" t="str">
        <f>IFERROR(IF(E7&gt;$I$7,"上限額を超過しています",""),"")</f>
        <v/>
      </c>
      <c r="F9" s="201" t="str">
        <f>IFERROR(IF(F7&gt;$I$7,"上限額を超過しています",""),"")</f>
        <v/>
      </c>
      <c r="G9" s="196" t="str">
        <f>IF(COUNTIF(D9:F9,"上限額を超過しています")&gt;0,"上限額を超過している年度があります","")</f>
        <v/>
      </c>
      <c r="H9" s="196"/>
    </row>
    <row r="10" spans="1:10">
      <c r="A10" s="21"/>
      <c r="B10" s="43" t="s">
        <v>66</v>
      </c>
      <c r="C10" s="44"/>
      <c r="D10" s="45"/>
      <c r="E10" s="45"/>
      <c r="F10" s="45"/>
      <c r="G10" s="44"/>
      <c r="H10" s="44"/>
    </row>
    <row r="11" spans="1:10" ht="11.25" customHeight="1">
      <c r="B11" s="142"/>
      <c r="C11" s="123"/>
      <c r="D11" s="126"/>
      <c r="E11" s="126"/>
      <c r="F11" s="126"/>
      <c r="G11" s="123"/>
      <c r="H11" s="123"/>
    </row>
    <row r="12" spans="1:10" ht="16.5" thickBot="1">
      <c r="B12" s="448" t="str">
        <f>B5</f>
        <v>#N/A年間課題です</v>
      </c>
      <c r="C12" s="448"/>
      <c r="D12" s="45"/>
      <c r="E12" s="45"/>
      <c r="F12" s="45"/>
      <c r="G12" s="47" t="s">
        <v>68</v>
      </c>
      <c r="H12" s="193"/>
    </row>
    <row r="13" spans="1:10" ht="30" customHeight="1" thickBot="1">
      <c r="B13" s="481" t="str">
        <f>"　サブテーマ1　　（"&amp;【問・革】ST1!D6&amp;"）"</f>
        <v>　サブテーマ1　　（）</v>
      </c>
      <c r="C13" s="482"/>
      <c r="D13" s="482"/>
      <c r="E13" s="482"/>
      <c r="F13" s="482"/>
      <c r="G13" s="483"/>
      <c r="H13" s="199"/>
    </row>
    <row r="14" spans="1:10" ht="18" customHeight="1">
      <c r="B14" s="465" t="s">
        <v>47</v>
      </c>
      <c r="C14" s="466"/>
      <c r="D14" s="52">
        <f>$D$6</f>
        <v>46478</v>
      </c>
      <c r="E14" s="52">
        <f>$E$6</f>
        <v>46843</v>
      </c>
      <c r="F14" s="52">
        <f>$F$6</f>
        <v>47208</v>
      </c>
      <c r="G14" s="53" t="s">
        <v>76</v>
      </c>
      <c r="H14" s="136"/>
    </row>
    <row r="15" spans="1:10" ht="18" customHeight="1">
      <c r="B15" s="54" t="s">
        <v>60</v>
      </c>
      <c r="C15" s="55" t="s">
        <v>48</v>
      </c>
      <c r="D15" s="56">
        <f>【問・革】ST1!D10</f>
        <v>0</v>
      </c>
      <c r="E15" s="56">
        <f>【問・革】ST1!G10</f>
        <v>0</v>
      </c>
      <c r="F15" s="56">
        <f>【問・革】ST1!J10</f>
        <v>0</v>
      </c>
      <c r="G15" s="57">
        <f>D15+E15+F15</f>
        <v>0</v>
      </c>
      <c r="H15" s="200"/>
    </row>
    <row r="16" spans="1:10" ht="18" customHeight="1">
      <c r="B16" s="58"/>
      <c r="C16" s="59" t="s">
        <v>49</v>
      </c>
      <c r="D16" s="60">
        <f>【問・革】ST1!D14</f>
        <v>0</v>
      </c>
      <c r="E16" s="60">
        <f>【問・革】ST1!G14</f>
        <v>0</v>
      </c>
      <c r="F16" s="60">
        <f>【問・革】ST1!J14</f>
        <v>0</v>
      </c>
      <c r="G16" s="61">
        <f t="shared" ref="G16:G22" si="0">D16+E16+F16</f>
        <v>0</v>
      </c>
      <c r="H16" s="200"/>
    </row>
    <row r="17" spans="1:14" s="24" customFormat="1" ht="18" customHeight="1">
      <c r="A17" s="186"/>
      <c r="B17" s="62" t="s">
        <v>61</v>
      </c>
      <c r="C17" s="63"/>
      <c r="D17" s="64">
        <f>【問・革】ST1!D18</f>
        <v>0</v>
      </c>
      <c r="E17" s="64">
        <f>【問・革】ST1!G18</f>
        <v>0</v>
      </c>
      <c r="F17" s="64">
        <f>【問・革】ST1!J18</f>
        <v>0</v>
      </c>
      <c r="G17" s="65">
        <f t="shared" si="0"/>
        <v>0</v>
      </c>
      <c r="H17" s="200"/>
      <c r="I17" s="43"/>
      <c r="N17" s="25"/>
    </row>
    <row r="18" spans="1:14" s="24" customFormat="1" ht="18" customHeight="1">
      <c r="A18" s="186"/>
      <c r="B18" s="62" t="s">
        <v>62</v>
      </c>
      <c r="C18" s="63"/>
      <c r="D18" s="64">
        <f>【問・革】ST1!D27</f>
        <v>0</v>
      </c>
      <c r="E18" s="64">
        <f>【問・革】ST1!G27</f>
        <v>0</v>
      </c>
      <c r="F18" s="64">
        <f>【問・革】ST1!J27</f>
        <v>0</v>
      </c>
      <c r="G18" s="65">
        <f>D18+E18+F18</f>
        <v>0</v>
      </c>
      <c r="H18" s="200"/>
      <c r="I18" s="43"/>
      <c r="N18" s="25"/>
    </row>
    <row r="19" spans="1:14" ht="18" customHeight="1">
      <c r="B19" s="66" t="s">
        <v>63</v>
      </c>
      <c r="C19" s="55" t="s">
        <v>53</v>
      </c>
      <c r="D19" s="56">
        <f>【問・革】ST1!D33</f>
        <v>0</v>
      </c>
      <c r="E19" s="56">
        <f>【問・革】ST1!G33</f>
        <v>0</v>
      </c>
      <c r="F19" s="56">
        <f>【問・革】ST1!J33</f>
        <v>0</v>
      </c>
      <c r="G19" s="57">
        <f t="shared" si="0"/>
        <v>0</v>
      </c>
      <c r="H19" s="200"/>
    </row>
    <row r="20" spans="1:14" ht="18" customHeight="1" thickBot="1">
      <c r="B20" s="67"/>
      <c r="C20" s="68" t="s">
        <v>75</v>
      </c>
      <c r="D20" s="69">
        <f>【問・革】ST1!D32-【問・革】ST1!D33</f>
        <v>0</v>
      </c>
      <c r="E20" s="69">
        <f>【問・革】ST1!G32-【問・革】ST1!G33</f>
        <v>0</v>
      </c>
      <c r="F20" s="69">
        <f>【問・革】ST1!J32-【問・革】ST1!J33</f>
        <v>0</v>
      </c>
      <c r="G20" s="70">
        <f t="shared" si="0"/>
        <v>0</v>
      </c>
      <c r="H20" s="200"/>
    </row>
    <row r="21" spans="1:14" ht="30" customHeight="1" thickTop="1" thickBot="1">
      <c r="B21" s="467" t="s">
        <v>69</v>
      </c>
      <c r="C21" s="468"/>
      <c r="D21" s="71">
        <f>【問・革】ST1!D52</f>
        <v>0</v>
      </c>
      <c r="E21" s="71">
        <f>【問・革】ST1!G52</f>
        <v>0</v>
      </c>
      <c r="F21" s="71">
        <f>【問・革】ST1!J52</f>
        <v>0</v>
      </c>
      <c r="G21" s="73">
        <f t="shared" si="0"/>
        <v>0</v>
      </c>
      <c r="H21" s="189"/>
    </row>
    <row r="22" spans="1:14" ht="15.6" customHeight="1" thickTop="1">
      <c r="B22" s="467" t="s">
        <v>113</v>
      </c>
      <c r="C22" s="468"/>
      <c r="D22" s="469">
        <f>【問・革】ST1!D53</f>
        <v>0</v>
      </c>
      <c r="E22" s="469">
        <f>【問・革】ST1!G53</f>
        <v>0</v>
      </c>
      <c r="F22" s="469">
        <f>【問・革】ST1!J53</f>
        <v>0</v>
      </c>
      <c r="G22" s="471">
        <f t="shared" si="0"/>
        <v>0</v>
      </c>
      <c r="H22" s="189"/>
    </row>
    <row r="23" spans="1:14" ht="15.6" customHeight="1" thickBot="1">
      <c r="B23" s="479" t="s">
        <v>253</v>
      </c>
      <c r="C23" s="480"/>
      <c r="D23" s="470"/>
      <c r="E23" s="470"/>
      <c r="F23" s="470"/>
      <c r="G23" s="472">
        <f t="shared" ref="G23" si="1">D23+E23+F23</f>
        <v>0</v>
      </c>
      <c r="H23" s="189"/>
    </row>
    <row r="24" spans="1:14" ht="30" customHeight="1" thickTop="1" thickBot="1">
      <c r="B24" s="463" t="s">
        <v>70</v>
      </c>
      <c r="C24" s="464"/>
      <c r="D24" s="87">
        <f>【問・革】ST1!D55</f>
        <v>0</v>
      </c>
      <c r="E24" s="87">
        <f>【問・革】ST1!G55</f>
        <v>0</v>
      </c>
      <c r="F24" s="87">
        <f>【問・革】ST1!J55</f>
        <v>0</v>
      </c>
      <c r="G24" s="76">
        <f>D24+E24+F24</f>
        <v>0</v>
      </c>
      <c r="H24" s="189"/>
    </row>
    <row r="25" spans="1:14" ht="11.25" customHeight="1">
      <c r="B25" s="190"/>
      <c r="C25" s="191"/>
      <c r="D25" s="192"/>
      <c r="E25" s="192"/>
      <c r="F25" s="192"/>
      <c r="G25" s="189"/>
      <c r="H25" s="189"/>
    </row>
    <row r="26" spans="1:14" ht="18" customHeight="1">
      <c r="A26" s="21"/>
      <c r="B26" s="89"/>
      <c r="C26" s="90"/>
      <c r="D26" s="85"/>
      <c r="E26" s="85"/>
      <c r="F26" s="85"/>
      <c r="G26" s="91"/>
      <c r="H26" s="91"/>
    </row>
    <row r="27" spans="1:14" ht="11.25" customHeight="1">
      <c r="B27" s="190"/>
      <c r="C27" s="191"/>
      <c r="D27" s="192"/>
      <c r="E27" s="192"/>
      <c r="F27" s="192"/>
      <c r="G27" s="189"/>
      <c r="H27" s="189"/>
    </row>
    <row r="28" spans="1:14" ht="16.5" thickBot="1">
      <c r="B28" s="488" t="str">
        <f>B5</f>
        <v>#N/A年間課題です</v>
      </c>
      <c r="C28" s="488"/>
      <c r="D28" s="45"/>
      <c r="E28" s="45"/>
      <c r="F28" s="45"/>
      <c r="G28" s="47" t="s">
        <v>68</v>
      </c>
      <c r="H28" s="193"/>
    </row>
    <row r="29" spans="1:14" ht="30" customHeight="1" thickBot="1">
      <c r="B29" s="481" t="str">
        <f>"　サブテーマ2　　（"&amp;【問・革】ST2!D6&amp;"）"</f>
        <v>　サブテーマ2　　（）</v>
      </c>
      <c r="C29" s="482"/>
      <c r="D29" s="482"/>
      <c r="E29" s="482"/>
      <c r="F29" s="482"/>
      <c r="G29" s="483"/>
      <c r="H29" s="123"/>
    </row>
    <row r="30" spans="1:14">
      <c r="B30" s="465" t="s">
        <v>47</v>
      </c>
      <c r="C30" s="466"/>
      <c r="D30" s="48">
        <f>$D$6</f>
        <v>46478</v>
      </c>
      <c r="E30" s="48">
        <f>$E$6</f>
        <v>46843</v>
      </c>
      <c r="F30" s="48">
        <f>$F$6</f>
        <v>47208</v>
      </c>
      <c r="G30" s="82" t="s">
        <v>76</v>
      </c>
      <c r="H30" s="136"/>
    </row>
    <row r="31" spans="1:14" ht="18" customHeight="1">
      <c r="B31" s="54" t="s">
        <v>60</v>
      </c>
      <c r="C31" s="55" t="s">
        <v>48</v>
      </c>
      <c r="D31" s="56">
        <f>【問・革】ST2!D10</f>
        <v>0</v>
      </c>
      <c r="E31" s="56">
        <f>【問・革】ST2!G10</f>
        <v>0</v>
      </c>
      <c r="F31" s="56">
        <f>【問・革】ST2!J10</f>
        <v>0</v>
      </c>
      <c r="G31" s="57">
        <f>D31+E31+F31</f>
        <v>0</v>
      </c>
      <c r="H31" s="200"/>
    </row>
    <row r="32" spans="1:14" ht="18" customHeight="1">
      <c r="B32" s="58"/>
      <c r="C32" s="59" t="s">
        <v>49</v>
      </c>
      <c r="D32" s="60">
        <f>【問・革】ST2!D14</f>
        <v>0</v>
      </c>
      <c r="E32" s="60">
        <f>【問・革】ST2!G14</f>
        <v>0</v>
      </c>
      <c r="F32" s="60">
        <f>【問・革】ST2!J14</f>
        <v>0</v>
      </c>
      <c r="G32" s="61">
        <f>D32+E32+F32</f>
        <v>0</v>
      </c>
      <c r="H32" s="200"/>
    </row>
    <row r="33" spans="1:14" s="24" customFormat="1" ht="18" customHeight="1">
      <c r="A33" s="186"/>
      <c r="B33" s="62" t="s">
        <v>61</v>
      </c>
      <c r="C33" s="63"/>
      <c r="D33" s="64">
        <f>【問・革】ST2!D18</f>
        <v>0</v>
      </c>
      <c r="E33" s="64">
        <f>【問・革】ST2!G18</f>
        <v>0</v>
      </c>
      <c r="F33" s="64">
        <f>【問・革】ST2!J18</f>
        <v>0</v>
      </c>
      <c r="G33" s="65">
        <f t="shared" ref="G33" si="2">D33+E33+F33</f>
        <v>0</v>
      </c>
      <c r="H33" s="200"/>
      <c r="I33" s="43"/>
      <c r="N33" s="25"/>
    </row>
    <row r="34" spans="1:14" s="24" customFormat="1" ht="18" customHeight="1">
      <c r="A34" s="186"/>
      <c r="B34" s="62" t="s">
        <v>62</v>
      </c>
      <c r="C34" s="63"/>
      <c r="D34" s="64">
        <f>【問・革】ST2!D27</f>
        <v>0</v>
      </c>
      <c r="E34" s="64">
        <f>【問・革】ST2!G27</f>
        <v>0</v>
      </c>
      <c r="F34" s="64">
        <f>【問・革】ST2!J27</f>
        <v>0</v>
      </c>
      <c r="G34" s="65">
        <f>D34+E34+F34</f>
        <v>0</v>
      </c>
      <c r="H34" s="200"/>
      <c r="I34" s="43"/>
      <c r="N34" s="25"/>
    </row>
    <row r="35" spans="1:14" ht="18" customHeight="1">
      <c r="B35" s="66" t="s">
        <v>63</v>
      </c>
      <c r="C35" s="55" t="s">
        <v>53</v>
      </c>
      <c r="D35" s="56">
        <f>【問・革】ST2!D33</f>
        <v>0</v>
      </c>
      <c r="E35" s="56">
        <f>【問・革】ST2!G33</f>
        <v>0</v>
      </c>
      <c r="F35" s="56">
        <f>【問・革】ST2!J33</f>
        <v>0</v>
      </c>
      <c r="G35" s="57">
        <f t="shared" ref="G35:G39" si="3">D35+E35+F35</f>
        <v>0</v>
      </c>
      <c r="H35" s="200"/>
    </row>
    <row r="36" spans="1:14" ht="18" customHeight="1" thickBot="1">
      <c r="B36" s="67"/>
      <c r="C36" s="68" t="s">
        <v>75</v>
      </c>
      <c r="D36" s="69">
        <f>【問・革】ST2!D32-【問・革】ST2!D33</f>
        <v>0</v>
      </c>
      <c r="E36" s="69">
        <f>【問・革】ST2!G32-【問・革】ST2!G33</f>
        <v>0</v>
      </c>
      <c r="F36" s="69">
        <f>【問・革】ST2!J32-【問・革】ST2!J33</f>
        <v>0</v>
      </c>
      <c r="G36" s="70">
        <f t="shared" si="3"/>
        <v>0</v>
      </c>
      <c r="H36" s="200"/>
    </row>
    <row r="37" spans="1:14" ht="30" customHeight="1" thickTop="1" thickBot="1">
      <c r="B37" s="467" t="s">
        <v>69</v>
      </c>
      <c r="C37" s="468"/>
      <c r="D37" s="71">
        <f>【問・革】ST2!D52</f>
        <v>0</v>
      </c>
      <c r="E37" s="71">
        <f>【問・革】ST2!G52</f>
        <v>0</v>
      </c>
      <c r="F37" s="71">
        <f>【問・革】ST2!J52</f>
        <v>0</v>
      </c>
      <c r="G37" s="73">
        <f t="shared" si="3"/>
        <v>0</v>
      </c>
      <c r="H37" s="189"/>
    </row>
    <row r="38" spans="1:14" ht="15.6" customHeight="1" thickTop="1">
      <c r="B38" s="467" t="s">
        <v>113</v>
      </c>
      <c r="C38" s="468"/>
      <c r="D38" s="469">
        <f>【問・革】ST2!D53</f>
        <v>0</v>
      </c>
      <c r="E38" s="469">
        <f>【問・革】ST2!G53</f>
        <v>0</v>
      </c>
      <c r="F38" s="469">
        <f>【問・革】ST2!J53</f>
        <v>0</v>
      </c>
      <c r="G38" s="471">
        <f t="shared" si="3"/>
        <v>0</v>
      </c>
      <c r="H38" s="189"/>
    </row>
    <row r="39" spans="1:14" ht="15.6" customHeight="1" thickBot="1">
      <c r="B39" s="479" t="s">
        <v>253</v>
      </c>
      <c r="C39" s="480"/>
      <c r="D39" s="470"/>
      <c r="E39" s="470"/>
      <c r="F39" s="470"/>
      <c r="G39" s="472">
        <f t="shared" si="3"/>
        <v>0</v>
      </c>
      <c r="H39" s="189"/>
    </row>
    <row r="40" spans="1:14" ht="30" customHeight="1" thickTop="1" thickBot="1">
      <c r="B40" s="463" t="s">
        <v>74</v>
      </c>
      <c r="C40" s="464"/>
      <c r="D40" s="87">
        <f>【問・革】ST2!D55</f>
        <v>0</v>
      </c>
      <c r="E40" s="87">
        <f>【問・革】ST2!G55</f>
        <v>0</v>
      </c>
      <c r="F40" s="87">
        <f>【問・革】ST2!J55</f>
        <v>0</v>
      </c>
      <c r="G40" s="76">
        <f>D40+E40+F40</f>
        <v>0</v>
      </c>
      <c r="H40" s="189"/>
    </row>
    <row r="41" spans="1:14" ht="11.25" customHeight="1">
      <c r="B41" s="123"/>
      <c r="C41" s="123"/>
      <c r="D41" s="126"/>
      <c r="E41" s="126"/>
      <c r="F41" s="126"/>
      <c r="G41" s="123"/>
      <c r="H41" s="123"/>
    </row>
    <row r="42" spans="1:14">
      <c r="A42" s="21"/>
      <c r="B42" s="44"/>
      <c r="C42" s="44"/>
      <c r="D42" s="45"/>
      <c r="E42" s="45"/>
      <c r="F42" s="45"/>
      <c r="G42" s="44"/>
      <c r="H42" s="44"/>
    </row>
    <row r="43" spans="1:14" ht="11.25" customHeight="1">
      <c r="B43" s="123"/>
      <c r="C43" s="123"/>
      <c r="D43" s="126"/>
      <c r="E43" s="126"/>
      <c r="F43" s="126"/>
      <c r="G43" s="123"/>
      <c r="H43" s="123"/>
    </row>
    <row r="44" spans="1:14" ht="16.5" thickBot="1">
      <c r="B44" s="488" t="str">
        <f>B5</f>
        <v>#N/A年間課題です</v>
      </c>
      <c r="C44" s="488"/>
      <c r="D44" s="45"/>
      <c r="E44" s="45"/>
      <c r="F44" s="45"/>
      <c r="G44" s="47" t="s">
        <v>68</v>
      </c>
      <c r="H44" s="193"/>
    </row>
    <row r="45" spans="1:14" ht="30" customHeight="1" thickBot="1">
      <c r="B45" s="481" t="str">
        <f>"　サブテーマ3　　（"&amp;【問・革】ST3!D6&amp;"）"</f>
        <v>　サブテーマ3　　（）</v>
      </c>
      <c r="C45" s="482"/>
      <c r="D45" s="482"/>
      <c r="E45" s="482"/>
      <c r="F45" s="482"/>
      <c r="G45" s="483"/>
      <c r="H45" s="123"/>
    </row>
    <row r="46" spans="1:14">
      <c r="B46" s="465" t="s">
        <v>47</v>
      </c>
      <c r="C46" s="466"/>
      <c r="D46" s="48">
        <f>$D$6</f>
        <v>46478</v>
      </c>
      <c r="E46" s="48">
        <f>$E$6</f>
        <v>46843</v>
      </c>
      <c r="F46" s="48">
        <f>$F$6</f>
        <v>47208</v>
      </c>
      <c r="G46" s="82" t="s">
        <v>76</v>
      </c>
      <c r="H46" s="136"/>
    </row>
    <row r="47" spans="1:14" ht="18" customHeight="1">
      <c r="B47" s="54" t="s">
        <v>60</v>
      </c>
      <c r="C47" s="55" t="s">
        <v>48</v>
      </c>
      <c r="D47" s="56">
        <f>【問・革】ST3!D10</f>
        <v>0</v>
      </c>
      <c r="E47" s="56">
        <f>【問・革】ST3!G10</f>
        <v>0</v>
      </c>
      <c r="F47" s="56">
        <f>【問・革】ST3!J10</f>
        <v>0</v>
      </c>
      <c r="G47" s="57">
        <f t="shared" ref="G47:G49" si="4">D47+E47+F47</f>
        <v>0</v>
      </c>
      <c r="H47" s="200"/>
    </row>
    <row r="48" spans="1:14" ht="18" customHeight="1">
      <c r="B48" s="58"/>
      <c r="C48" s="59" t="s">
        <v>49</v>
      </c>
      <c r="D48" s="60">
        <f>【問・革】ST3!D14</f>
        <v>0</v>
      </c>
      <c r="E48" s="60">
        <f>【問・革】ST3!G14</f>
        <v>0</v>
      </c>
      <c r="F48" s="60">
        <f>【問・革】ST3!J14</f>
        <v>0</v>
      </c>
      <c r="G48" s="61">
        <f t="shared" si="4"/>
        <v>0</v>
      </c>
      <c r="H48" s="200"/>
    </row>
    <row r="49" spans="1:14" s="24" customFormat="1" ht="18" customHeight="1">
      <c r="A49" s="186"/>
      <c r="B49" s="62" t="s">
        <v>61</v>
      </c>
      <c r="C49" s="63"/>
      <c r="D49" s="64">
        <f>【問・革】ST3!D18</f>
        <v>0</v>
      </c>
      <c r="E49" s="64">
        <f>【問・革】ST3!G18</f>
        <v>0</v>
      </c>
      <c r="F49" s="64">
        <f>【問・革】ST3!J18</f>
        <v>0</v>
      </c>
      <c r="G49" s="65">
        <f t="shared" si="4"/>
        <v>0</v>
      </c>
      <c r="H49" s="200"/>
      <c r="I49" s="43"/>
      <c r="N49" s="25"/>
    </row>
    <row r="50" spans="1:14" s="24" customFormat="1" ht="18" customHeight="1">
      <c r="A50" s="186"/>
      <c r="B50" s="62" t="s">
        <v>62</v>
      </c>
      <c r="C50" s="63"/>
      <c r="D50" s="64">
        <f>【問・革】ST3!D27</f>
        <v>0</v>
      </c>
      <c r="E50" s="64">
        <f>【問・革】ST3!G27</f>
        <v>0</v>
      </c>
      <c r="F50" s="64">
        <f>【問・革】ST3!J27</f>
        <v>0</v>
      </c>
      <c r="G50" s="65">
        <f>D50+E50+F50</f>
        <v>0</v>
      </c>
      <c r="H50" s="200"/>
      <c r="I50" s="43"/>
      <c r="N50" s="25"/>
    </row>
    <row r="51" spans="1:14" ht="18" customHeight="1">
      <c r="B51" s="66" t="s">
        <v>63</v>
      </c>
      <c r="C51" s="55" t="s">
        <v>53</v>
      </c>
      <c r="D51" s="56">
        <f>【問・革】ST3!D33</f>
        <v>0</v>
      </c>
      <c r="E51" s="56">
        <f>【問・革】ST3!G33</f>
        <v>0</v>
      </c>
      <c r="F51" s="56">
        <f>【問・革】ST3!J33</f>
        <v>0</v>
      </c>
      <c r="G51" s="57">
        <f t="shared" ref="G51:G55" si="5">D51+E51+F51</f>
        <v>0</v>
      </c>
      <c r="H51" s="200"/>
    </row>
    <row r="52" spans="1:14" ht="18" customHeight="1" thickBot="1">
      <c r="B52" s="67"/>
      <c r="C52" s="68" t="s">
        <v>75</v>
      </c>
      <c r="D52" s="69">
        <f>【問・革】ST3!D32-【問・革】ST3!D33</f>
        <v>0</v>
      </c>
      <c r="E52" s="69">
        <f>【問・革】ST3!G32-【問・革】ST3!G33</f>
        <v>0</v>
      </c>
      <c r="F52" s="69">
        <f>【問・革】ST3!J32-【問・革】ST3!J33</f>
        <v>0</v>
      </c>
      <c r="G52" s="70">
        <f t="shared" si="5"/>
        <v>0</v>
      </c>
      <c r="H52" s="200"/>
    </row>
    <row r="53" spans="1:14" ht="30" customHeight="1" thickTop="1" thickBot="1">
      <c r="B53" s="467" t="s">
        <v>69</v>
      </c>
      <c r="C53" s="468"/>
      <c r="D53" s="71">
        <f>【問・革】ST3!D52</f>
        <v>0</v>
      </c>
      <c r="E53" s="71">
        <f>【問・革】ST3!G52</f>
        <v>0</v>
      </c>
      <c r="F53" s="71">
        <f>【問・革】ST3!J52</f>
        <v>0</v>
      </c>
      <c r="G53" s="73">
        <f t="shared" si="5"/>
        <v>0</v>
      </c>
      <c r="H53" s="189"/>
    </row>
    <row r="54" spans="1:14" ht="15.6" customHeight="1" thickTop="1">
      <c r="B54" s="467" t="s">
        <v>113</v>
      </c>
      <c r="C54" s="468"/>
      <c r="D54" s="469">
        <f>【問・革】ST3!D53</f>
        <v>0</v>
      </c>
      <c r="E54" s="469">
        <f>【問・革】ST3!G53</f>
        <v>0</v>
      </c>
      <c r="F54" s="469">
        <f>【問・革】ST3!J53</f>
        <v>0</v>
      </c>
      <c r="G54" s="471">
        <f t="shared" si="5"/>
        <v>0</v>
      </c>
      <c r="H54" s="189"/>
    </row>
    <row r="55" spans="1:14" ht="15.6" customHeight="1" thickBot="1">
      <c r="B55" s="479" t="s">
        <v>253</v>
      </c>
      <c r="C55" s="480"/>
      <c r="D55" s="470"/>
      <c r="E55" s="470"/>
      <c r="F55" s="470"/>
      <c r="G55" s="472">
        <f t="shared" si="5"/>
        <v>0</v>
      </c>
      <c r="H55" s="189"/>
    </row>
    <row r="56" spans="1:14" ht="30" customHeight="1" thickTop="1" thickBot="1">
      <c r="B56" s="463" t="s">
        <v>73</v>
      </c>
      <c r="C56" s="464"/>
      <c r="D56" s="74">
        <f>【問・革】ST3!D55</f>
        <v>0</v>
      </c>
      <c r="E56" s="74">
        <f>【問・革】ST3!G55</f>
        <v>0</v>
      </c>
      <c r="F56" s="74">
        <f>【問・革】ST3!J55</f>
        <v>0</v>
      </c>
      <c r="G56" s="76">
        <f>D56+E56+F56</f>
        <v>0</v>
      </c>
      <c r="H56" s="189"/>
    </row>
    <row r="57" spans="1:14" ht="11.25" customHeight="1">
      <c r="B57" s="123"/>
      <c r="C57" s="123"/>
      <c r="D57" s="126"/>
      <c r="E57" s="126"/>
      <c r="F57" s="126"/>
      <c r="G57" s="123"/>
      <c r="H57" s="123"/>
    </row>
    <row r="58" spans="1:14">
      <c r="A58" s="21"/>
      <c r="B58" s="44"/>
      <c r="C58" s="44"/>
      <c r="D58" s="45"/>
      <c r="E58" s="45"/>
      <c r="F58" s="45"/>
      <c r="G58" s="44"/>
      <c r="H58" s="44"/>
    </row>
    <row r="59" spans="1:14" ht="11.25" customHeight="1">
      <c r="B59" s="123"/>
      <c r="C59" s="123"/>
      <c r="D59" s="126"/>
      <c r="E59" s="126"/>
      <c r="F59" s="126"/>
      <c r="G59" s="123"/>
      <c r="H59" s="123"/>
    </row>
    <row r="60" spans="1:14" ht="16.5" thickBot="1">
      <c r="B60" s="488" t="str">
        <f>B5</f>
        <v>#N/A年間課題です</v>
      </c>
      <c r="C60" s="488"/>
      <c r="D60" s="45"/>
      <c r="E60" s="45"/>
      <c r="F60" s="45"/>
      <c r="G60" s="47" t="s">
        <v>68</v>
      </c>
      <c r="H60" s="193"/>
    </row>
    <row r="61" spans="1:14" ht="30" customHeight="1" thickBot="1">
      <c r="B61" s="481" t="str">
        <f>"　サブテーマ4　　（"&amp;【問・革】ST4!D6&amp;"）"</f>
        <v>　サブテーマ4　　（）</v>
      </c>
      <c r="C61" s="482"/>
      <c r="D61" s="482"/>
      <c r="E61" s="482"/>
      <c r="F61" s="482"/>
      <c r="G61" s="483"/>
      <c r="H61" s="123"/>
    </row>
    <row r="62" spans="1:14">
      <c r="B62" s="465" t="s">
        <v>47</v>
      </c>
      <c r="C62" s="466"/>
      <c r="D62" s="48">
        <f>$D$6</f>
        <v>46478</v>
      </c>
      <c r="E62" s="48">
        <f>$E$6</f>
        <v>46843</v>
      </c>
      <c r="F62" s="48">
        <f>$F$6</f>
        <v>47208</v>
      </c>
      <c r="G62" s="82" t="s">
        <v>76</v>
      </c>
      <c r="H62" s="136"/>
    </row>
    <row r="63" spans="1:14" ht="18" customHeight="1">
      <c r="B63" s="54" t="s">
        <v>60</v>
      </c>
      <c r="C63" s="55" t="s">
        <v>48</v>
      </c>
      <c r="D63" s="56">
        <f>【問・革】ST4!D10</f>
        <v>0</v>
      </c>
      <c r="E63" s="56">
        <f>【問・革】ST4!G10</f>
        <v>0</v>
      </c>
      <c r="F63" s="56">
        <f>【問・革】ST4!J10</f>
        <v>0</v>
      </c>
      <c r="G63" s="57">
        <f>D63+E63+F63</f>
        <v>0</v>
      </c>
      <c r="H63" s="200"/>
    </row>
    <row r="64" spans="1:14" ht="18" customHeight="1">
      <c r="B64" s="58"/>
      <c r="C64" s="59" t="s">
        <v>49</v>
      </c>
      <c r="D64" s="60">
        <f>【問・革】ST4!D14</f>
        <v>0</v>
      </c>
      <c r="E64" s="60">
        <f>【問・革】ST4!G14</f>
        <v>0</v>
      </c>
      <c r="F64" s="60">
        <f>【問・革】ST4!J14</f>
        <v>0</v>
      </c>
      <c r="G64" s="61">
        <f>D64+E64+F64</f>
        <v>0</v>
      </c>
      <c r="H64" s="200"/>
    </row>
    <row r="65" spans="1:14" s="24" customFormat="1" ht="18" customHeight="1">
      <c r="A65" s="186"/>
      <c r="B65" s="62" t="s">
        <v>61</v>
      </c>
      <c r="C65" s="63"/>
      <c r="D65" s="64">
        <f>【問・革】ST4!D18</f>
        <v>0</v>
      </c>
      <c r="E65" s="64">
        <f>【問・革】ST4!G18</f>
        <v>0</v>
      </c>
      <c r="F65" s="64">
        <f>【問・革】ST4!J18</f>
        <v>0</v>
      </c>
      <c r="G65" s="65">
        <f t="shared" ref="G65" si="6">D65+E65+F65</f>
        <v>0</v>
      </c>
      <c r="H65" s="200"/>
      <c r="I65" s="43"/>
      <c r="N65" s="25"/>
    </row>
    <row r="66" spans="1:14" s="24" customFormat="1" ht="18" customHeight="1">
      <c r="A66" s="186"/>
      <c r="B66" s="62" t="s">
        <v>62</v>
      </c>
      <c r="C66" s="63"/>
      <c r="D66" s="64">
        <f>【問・革】ST4!D27</f>
        <v>0</v>
      </c>
      <c r="E66" s="64">
        <f>【問・革】ST4!G27</f>
        <v>0</v>
      </c>
      <c r="F66" s="64">
        <f>【問・革】ST4!J27</f>
        <v>0</v>
      </c>
      <c r="G66" s="65">
        <f>D66+E66+F66</f>
        <v>0</v>
      </c>
      <c r="H66" s="200"/>
      <c r="I66" s="43"/>
      <c r="N66" s="25"/>
    </row>
    <row r="67" spans="1:14" ht="18" customHeight="1">
      <c r="B67" s="66" t="s">
        <v>63</v>
      </c>
      <c r="C67" s="55" t="s">
        <v>53</v>
      </c>
      <c r="D67" s="56">
        <f>【問・革】ST4!D33</f>
        <v>0</v>
      </c>
      <c r="E67" s="56">
        <f>【問・革】ST4!G33</f>
        <v>0</v>
      </c>
      <c r="F67" s="56">
        <f>【問・革】ST4!J33</f>
        <v>0</v>
      </c>
      <c r="G67" s="57">
        <f t="shared" ref="G67:G71" si="7">D67+E67+F67</f>
        <v>0</v>
      </c>
      <c r="H67" s="200"/>
    </row>
    <row r="68" spans="1:14" ht="18" customHeight="1" thickBot="1">
      <c r="B68" s="67"/>
      <c r="C68" s="68" t="s">
        <v>75</v>
      </c>
      <c r="D68" s="69">
        <f>【問・革】ST4!D32-【問・革】ST4!D33</f>
        <v>0</v>
      </c>
      <c r="E68" s="69">
        <f>【問・革】ST4!G32-【問・革】ST4!G33</f>
        <v>0</v>
      </c>
      <c r="F68" s="69">
        <f>【問・革】ST4!J32-【問・革】ST4!J33</f>
        <v>0</v>
      </c>
      <c r="G68" s="70">
        <f t="shared" si="7"/>
        <v>0</v>
      </c>
      <c r="H68" s="200"/>
    </row>
    <row r="69" spans="1:14" ht="30" customHeight="1" thickTop="1" thickBot="1">
      <c r="B69" s="467" t="s">
        <v>69</v>
      </c>
      <c r="C69" s="468"/>
      <c r="D69" s="71">
        <f>【問・革】ST4!D52</f>
        <v>0</v>
      </c>
      <c r="E69" s="71">
        <f>【問・革】ST4!G52</f>
        <v>0</v>
      </c>
      <c r="F69" s="71">
        <f>【問・革】ST4!J52</f>
        <v>0</v>
      </c>
      <c r="G69" s="73">
        <f t="shared" si="7"/>
        <v>0</v>
      </c>
      <c r="H69" s="189"/>
    </row>
    <row r="70" spans="1:14" ht="15.6" customHeight="1" thickTop="1">
      <c r="B70" s="467" t="s">
        <v>113</v>
      </c>
      <c r="C70" s="468"/>
      <c r="D70" s="469">
        <f>【問・革】ST4!D53</f>
        <v>0</v>
      </c>
      <c r="E70" s="469">
        <f>【問・革】ST4!G53</f>
        <v>0</v>
      </c>
      <c r="F70" s="469">
        <f>【問・革】ST4!J53</f>
        <v>0</v>
      </c>
      <c r="G70" s="471">
        <f t="shared" si="7"/>
        <v>0</v>
      </c>
      <c r="H70" s="189"/>
    </row>
    <row r="71" spans="1:14" ht="15" customHeight="1" thickBot="1">
      <c r="B71" s="479" t="s">
        <v>253</v>
      </c>
      <c r="C71" s="480"/>
      <c r="D71" s="470"/>
      <c r="E71" s="470"/>
      <c r="F71" s="470"/>
      <c r="G71" s="472">
        <f t="shared" si="7"/>
        <v>0</v>
      </c>
      <c r="H71" s="189"/>
    </row>
    <row r="72" spans="1:14" ht="30" customHeight="1" thickTop="1" thickBot="1">
      <c r="B72" s="463" t="s">
        <v>72</v>
      </c>
      <c r="C72" s="464"/>
      <c r="D72" s="74">
        <f>【問・革】ST4!D55</f>
        <v>0</v>
      </c>
      <c r="E72" s="74">
        <f>【問・革】ST4!G55</f>
        <v>0</v>
      </c>
      <c r="F72" s="74">
        <f>【問・革】ST4!J55</f>
        <v>0</v>
      </c>
      <c r="G72" s="76">
        <f>D72+E72+F72</f>
        <v>0</v>
      </c>
      <c r="H72" s="189"/>
    </row>
    <row r="73" spans="1:14" ht="11.25" customHeight="1">
      <c r="B73" s="123"/>
      <c r="C73" s="123"/>
      <c r="D73" s="126"/>
      <c r="E73" s="126"/>
      <c r="F73" s="126"/>
      <c r="G73" s="123"/>
      <c r="H73" s="123"/>
    </row>
    <row r="74" spans="1:14">
      <c r="A74" s="21"/>
      <c r="B74" s="44"/>
      <c r="C74" s="44"/>
      <c r="D74" s="45"/>
      <c r="E74" s="45"/>
      <c r="F74" s="45"/>
      <c r="G74" s="44"/>
      <c r="H74" s="44"/>
    </row>
    <row r="75" spans="1:14" ht="11.25" customHeight="1">
      <c r="B75" s="123"/>
      <c r="C75" s="123"/>
      <c r="D75" s="126"/>
      <c r="E75" s="126"/>
      <c r="F75" s="126"/>
      <c r="G75" s="123"/>
      <c r="H75" s="123"/>
    </row>
    <row r="76" spans="1:14" ht="16.5" thickBot="1">
      <c r="B76" s="488" t="str">
        <f>B5</f>
        <v>#N/A年間課題です</v>
      </c>
      <c r="C76" s="488"/>
      <c r="D76" s="45"/>
      <c r="E76" s="45"/>
      <c r="F76" s="45"/>
      <c r="G76" s="47" t="s">
        <v>68</v>
      </c>
      <c r="H76" s="193"/>
    </row>
    <row r="77" spans="1:14" ht="30" customHeight="1" thickBot="1">
      <c r="B77" s="481" t="str">
        <f>"　サブテーマ5　　（"&amp;【問・革】ST5!D6&amp;"）"</f>
        <v>　サブテーマ5　　（）</v>
      </c>
      <c r="C77" s="482"/>
      <c r="D77" s="482"/>
      <c r="E77" s="482"/>
      <c r="F77" s="482"/>
      <c r="G77" s="483"/>
      <c r="H77" s="123"/>
    </row>
    <row r="78" spans="1:14">
      <c r="B78" s="465" t="s">
        <v>47</v>
      </c>
      <c r="C78" s="466"/>
      <c r="D78" s="52">
        <f>$D$6</f>
        <v>46478</v>
      </c>
      <c r="E78" s="52">
        <f>$E$6</f>
        <v>46843</v>
      </c>
      <c r="F78" s="52">
        <f>$F$6</f>
        <v>47208</v>
      </c>
      <c r="G78" s="82" t="s">
        <v>76</v>
      </c>
      <c r="H78" s="136"/>
    </row>
    <row r="79" spans="1:14" ht="18" customHeight="1">
      <c r="B79" s="54" t="s">
        <v>60</v>
      </c>
      <c r="C79" s="55" t="s">
        <v>48</v>
      </c>
      <c r="D79" s="56">
        <f>【問・革】ST5!D10</f>
        <v>0</v>
      </c>
      <c r="E79" s="56">
        <f>【問・革】ST5!G10</f>
        <v>0</v>
      </c>
      <c r="F79" s="56">
        <f>【問・革】ST5!J10</f>
        <v>0</v>
      </c>
      <c r="G79" s="57">
        <f t="shared" ref="G79:G81" si="8">D79+E79+F79</f>
        <v>0</v>
      </c>
      <c r="H79" s="200"/>
    </row>
    <row r="80" spans="1:14" ht="18" customHeight="1">
      <c r="B80" s="58"/>
      <c r="C80" s="59" t="s">
        <v>49</v>
      </c>
      <c r="D80" s="60">
        <f>【問・革】ST5!D14</f>
        <v>0</v>
      </c>
      <c r="E80" s="60">
        <f>【問・革】ST5!G14</f>
        <v>0</v>
      </c>
      <c r="F80" s="60">
        <f>【問・革】ST5!J14</f>
        <v>0</v>
      </c>
      <c r="G80" s="61">
        <f t="shared" si="8"/>
        <v>0</v>
      </c>
      <c r="H80" s="200"/>
    </row>
    <row r="81" spans="1:14" s="24" customFormat="1" ht="18" customHeight="1">
      <c r="A81" s="186"/>
      <c r="B81" s="62" t="s">
        <v>61</v>
      </c>
      <c r="C81" s="63"/>
      <c r="D81" s="64">
        <f>【問・革】ST5!D18</f>
        <v>0</v>
      </c>
      <c r="E81" s="64">
        <f>【問・革】ST5!G18</f>
        <v>0</v>
      </c>
      <c r="F81" s="64">
        <f>【問・革】ST5!J18</f>
        <v>0</v>
      </c>
      <c r="G81" s="65">
        <f t="shared" si="8"/>
        <v>0</v>
      </c>
      <c r="H81" s="200"/>
      <c r="I81" s="43"/>
      <c r="N81" s="25"/>
    </row>
    <row r="82" spans="1:14" s="24" customFormat="1" ht="18" customHeight="1">
      <c r="A82" s="186"/>
      <c r="B82" s="62" t="s">
        <v>62</v>
      </c>
      <c r="C82" s="63"/>
      <c r="D82" s="64">
        <f>【問・革】ST5!D27</f>
        <v>0</v>
      </c>
      <c r="E82" s="64">
        <f>【問・革】ST5!G27</f>
        <v>0</v>
      </c>
      <c r="F82" s="64">
        <f>【問・革】ST5!J27</f>
        <v>0</v>
      </c>
      <c r="G82" s="65">
        <f>D82+E82+F82</f>
        <v>0</v>
      </c>
      <c r="H82" s="200"/>
      <c r="I82" s="43"/>
      <c r="N82" s="25"/>
    </row>
    <row r="83" spans="1:14" ht="18" customHeight="1">
      <c r="B83" s="66" t="s">
        <v>63</v>
      </c>
      <c r="C83" s="55" t="s">
        <v>53</v>
      </c>
      <c r="D83" s="56">
        <f>【問・革】ST5!D33</f>
        <v>0</v>
      </c>
      <c r="E83" s="56">
        <f>【問・革】ST5!G33</f>
        <v>0</v>
      </c>
      <c r="F83" s="56">
        <f>【問・革】ST5!J33</f>
        <v>0</v>
      </c>
      <c r="G83" s="57">
        <f t="shared" ref="G83:G87" si="9">D83+E83+F83</f>
        <v>0</v>
      </c>
      <c r="H83" s="200"/>
    </row>
    <row r="84" spans="1:14" ht="18" customHeight="1" thickBot="1">
      <c r="B84" s="67"/>
      <c r="C84" s="68" t="s">
        <v>75</v>
      </c>
      <c r="D84" s="69">
        <f>【問・革】ST5!D32-【問・革】ST5!D33</f>
        <v>0</v>
      </c>
      <c r="E84" s="69">
        <f>【問・革】ST5!G32-【問・革】ST5!G33</f>
        <v>0</v>
      </c>
      <c r="F84" s="69">
        <f>【問・革】ST5!J32-【問・革】ST5!J33</f>
        <v>0</v>
      </c>
      <c r="G84" s="70">
        <f t="shared" si="9"/>
        <v>0</v>
      </c>
      <c r="H84" s="200"/>
    </row>
    <row r="85" spans="1:14" ht="30" customHeight="1" thickTop="1" thickBot="1">
      <c r="B85" s="467" t="s">
        <v>69</v>
      </c>
      <c r="C85" s="468"/>
      <c r="D85" s="71">
        <f>【問・革】ST5!D52</f>
        <v>0</v>
      </c>
      <c r="E85" s="71">
        <f>【問・革】ST5!G52</f>
        <v>0</v>
      </c>
      <c r="F85" s="71">
        <f>【問・革】ST5!J52</f>
        <v>0</v>
      </c>
      <c r="G85" s="73">
        <f t="shared" si="9"/>
        <v>0</v>
      </c>
      <c r="H85" s="189"/>
    </row>
    <row r="86" spans="1:14" ht="15.6" customHeight="1" thickTop="1">
      <c r="B86" s="467" t="s">
        <v>113</v>
      </c>
      <c r="C86" s="468"/>
      <c r="D86" s="469">
        <f>【問・革】ST5!D53</f>
        <v>0</v>
      </c>
      <c r="E86" s="469">
        <f>【問・革】ST5!G53</f>
        <v>0</v>
      </c>
      <c r="F86" s="469">
        <f>【問・革】ST5!J53</f>
        <v>0</v>
      </c>
      <c r="G86" s="471">
        <f t="shared" si="9"/>
        <v>0</v>
      </c>
      <c r="H86" s="189"/>
    </row>
    <row r="87" spans="1:14" ht="15.6" customHeight="1" thickBot="1">
      <c r="B87" s="479" t="s">
        <v>253</v>
      </c>
      <c r="C87" s="480"/>
      <c r="D87" s="470"/>
      <c r="E87" s="470"/>
      <c r="F87" s="470"/>
      <c r="G87" s="472">
        <f t="shared" si="9"/>
        <v>0</v>
      </c>
      <c r="H87" s="189"/>
    </row>
    <row r="88" spans="1:14" ht="30" customHeight="1" thickTop="1" thickBot="1">
      <c r="B88" s="473" t="s">
        <v>71</v>
      </c>
      <c r="C88" s="474"/>
      <c r="D88" s="74">
        <f>【問・革】ST5!D55</f>
        <v>0</v>
      </c>
      <c r="E88" s="74">
        <f>【問・革】ST5!G55</f>
        <v>0</v>
      </c>
      <c r="F88" s="74">
        <f>【問・革】ST5!J55</f>
        <v>0</v>
      </c>
      <c r="G88" s="76">
        <f>D88+E88+F88</f>
        <v>0</v>
      </c>
      <c r="H88" s="189"/>
    </row>
    <row r="89" spans="1:14" ht="11.25" customHeight="1">
      <c r="B89" s="123"/>
      <c r="C89" s="123"/>
      <c r="D89" s="126"/>
      <c r="E89" s="126"/>
      <c r="F89" s="126"/>
      <c r="G89" s="123"/>
      <c r="H89" s="123"/>
    </row>
    <row r="90" spans="1:14" ht="15.75" customHeight="1">
      <c r="A90" s="21"/>
      <c r="B90" s="44"/>
      <c r="C90" s="44"/>
      <c r="D90" s="45"/>
      <c r="E90" s="45"/>
      <c r="F90" s="45"/>
      <c r="G90" s="44"/>
      <c r="H90" s="44"/>
    </row>
    <row r="91" spans="1:14" ht="11.25" customHeight="1">
      <c r="B91" s="123"/>
      <c r="C91" s="123"/>
      <c r="D91" s="126"/>
      <c r="E91" s="126"/>
      <c r="F91" s="126"/>
      <c r="G91" s="123"/>
      <c r="H91" s="123"/>
    </row>
    <row r="92" spans="1:14" ht="16.5" customHeight="1" thickBot="1">
      <c r="B92" s="484" t="str">
        <f>B5</f>
        <v>#N/A年間課題です</v>
      </c>
      <c r="C92" s="484"/>
      <c r="D92" s="45"/>
      <c r="E92" s="45"/>
      <c r="F92" s="45"/>
      <c r="G92" s="47" t="s">
        <v>68</v>
      </c>
      <c r="H92" s="193"/>
    </row>
    <row r="93" spans="1:14" ht="30" customHeight="1" thickBot="1">
      <c r="B93" s="481" t="str">
        <f>"　サブテーマ6　　（"&amp;【問・革】ST6!D6&amp;"）"</f>
        <v>　サブテーマ6　　（）</v>
      </c>
      <c r="C93" s="482"/>
      <c r="D93" s="482"/>
      <c r="E93" s="482"/>
      <c r="F93" s="482"/>
      <c r="G93" s="483"/>
      <c r="H93" s="123"/>
    </row>
    <row r="94" spans="1:14">
      <c r="B94" s="465" t="s">
        <v>47</v>
      </c>
      <c r="C94" s="466"/>
      <c r="D94" s="52">
        <f>$D$6</f>
        <v>46478</v>
      </c>
      <c r="E94" s="52">
        <f>$E$6</f>
        <v>46843</v>
      </c>
      <c r="F94" s="52">
        <f>$F$6</f>
        <v>47208</v>
      </c>
      <c r="G94" s="82" t="s">
        <v>76</v>
      </c>
      <c r="H94" s="136"/>
    </row>
    <row r="95" spans="1:14" ht="18" customHeight="1">
      <c r="B95" s="54" t="s">
        <v>60</v>
      </c>
      <c r="C95" s="55" t="s">
        <v>48</v>
      </c>
      <c r="D95" s="56">
        <f>【問・革】ST6!D10</f>
        <v>0</v>
      </c>
      <c r="E95" s="56">
        <f>【問・革】ST6!G10</f>
        <v>0</v>
      </c>
      <c r="F95" s="56">
        <f>【問・革】ST6!J10</f>
        <v>0</v>
      </c>
      <c r="G95" s="57">
        <f t="shared" ref="G95:G97" si="10">D95+E95+F95</f>
        <v>0</v>
      </c>
      <c r="H95" s="200"/>
    </row>
    <row r="96" spans="1:14" ht="18" customHeight="1">
      <c r="B96" s="58"/>
      <c r="C96" s="59" t="s">
        <v>49</v>
      </c>
      <c r="D96" s="60">
        <f>【問・革】ST6!D14</f>
        <v>0</v>
      </c>
      <c r="E96" s="60">
        <f>【問・革】ST6!G14</f>
        <v>0</v>
      </c>
      <c r="F96" s="60">
        <f>【問・革】ST6!J14</f>
        <v>0</v>
      </c>
      <c r="G96" s="61">
        <f t="shared" si="10"/>
        <v>0</v>
      </c>
      <c r="H96" s="200"/>
    </row>
    <row r="97" spans="1:8" ht="18" customHeight="1">
      <c r="B97" s="62" t="s">
        <v>61</v>
      </c>
      <c r="C97" s="63"/>
      <c r="D97" s="64">
        <f>【問・革】ST6!D18</f>
        <v>0</v>
      </c>
      <c r="E97" s="64">
        <f>【問・革】ST6!G18</f>
        <v>0</v>
      </c>
      <c r="F97" s="64">
        <f>【問・革】ST6!J18</f>
        <v>0</v>
      </c>
      <c r="G97" s="65">
        <f t="shared" si="10"/>
        <v>0</v>
      </c>
      <c r="H97" s="200"/>
    </row>
    <row r="98" spans="1:8" ht="18" customHeight="1">
      <c r="B98" s="62" t="s">
        <v>62</v>
      </c>
      <c r="C98" s="63"/>
      <c r="D98" s="64">
        <f>【問・革】ST6!D27</f>
        <v>0</v>
      </c>
      <c r="E98" s="64">
        <f>【問・革】ST6!G27</f>
        <v>0</v>
      </c>
      <c r="F98" s="64">
        <f>【問・革】ST6!J27</f>
        <v>0</v>
      </c>
      <c r="G98" s="65">
        <f>D98+E98+F98</f>
        <v>0</v>
      </c>
      <c r="H98" s="200"/>
    </row>
    <row r="99" spans="1:8" ht="18" customHeight="1">
      <c r="B99" s="66" t="s">
        <v>63</v>
      </c>
      <c r="C99" s="55" t="s">
        <v>53</v>
      </c>
      <c r="D99" s="56">
        <f>【問・革】ST6!D33</f>
        <v>0</v>
      </c>
      <c r="E99" s="56">
        <f>【問・革】ST6!G33</f>
        <v>0</v>
      </c>
      <c r="F99" s="56">
        <f>【問・革】ST6!J33</f>
        <v>0</v>
      </c>
      <c r="G99" s="57">
        <f t="shared" ref="G99:G103" si="11">D99+E99+F99</f>
        <v>0</v>
      </c>
      <c r="H99" s="200"/>
    </row>
    <row r="100" spans="1:8" ht="18" customHeight="1" thickBot="1">
      <c r="B100" s="67"/>
      <c r="C100" s="68" t="s">
        <v>75</v>
      </c>
      <c r="D100" s="69">
        <f>【問・革】ST6!D32-【問・革】ST6!D33</f>
        <v>0</v>
      </c>
      <c r="E100" s="69">
        <f>【問・革】ST6!G32-【問・革】ST6!G33</f>
        <v>0</v>
      </c>
      <c r="F100" s="69">
        <f>【問・革】ST6!J32-【問・革】ST6!J33</f>
        <v>0</v>
      </c>
      <c r="G100" s="70">
        <f t="shared" si="11"/>
        <v>0</v>
      </c>
      <c r="H100" s="200"/>
    </row>
    <row r="101" spans="1:8" ht="30" customHeight="1" thickTop="1" thickBot="1">
      <c r="B101" s="467" t="s">
        <v>69</v>
      </c>
      <c r="C101" s="468"/>
      <c r="D101" s="71">
        <f>【問・革】ST6!D52</f>
        <v>0</v>
      </c>
      <c r="E101" s="71">
        <f>【問・革】ST6!G52</f>
        <v>0</v>
      </c>
      <c r="F101" s="71">
        <f>【問・革】ST6!J52</f>
        <v>0</v>
      </c>
      <c r="G101" s="73">
        <f t="shared" si="11"/>
        <v>0</v>
      </c>
      <c r="H101" s="189"/>
    </row>
    <row r="102" spans="1:8" ht="15" customHeight="1" thickTop="1">
      <c r="B102" s="467" t="s">
        <v>113</v>
      </c>
      <c r="C102" s="468"/>
      <c r="D102" s="469">
        <f>【問・革】ST6!D53</f>
        <v>0</v>
      </c>
      <c r="E102" s="469">
        <f>【問・革】ST6!G53</f>
        <v>0</v>
      </c>
      <c r="F102" s="469">
        <f>【問・革】ST6!J53</f>
        <v>0</v>
      </c>
      <c r="G102" s="471">
        <f t="shared" si="11"/>
        <v>0</v>
      </c>
      <c r="H102" s="189"/>
    </row>
    <row r="103" spans="1:8" ht="15" customHeight="1" thickBot="1">
      <c r="B103" s="479" t="s">
        <v>253</v>
      </c>
      <c r="C103" s="480"/>
      <c r="D103" s="470"/>
      <c r="E103" s="470"/>
      <c r="F103" s="470"/>
      <c r="G103" s="472">
        <f t="shared" si="11"/>
        <v>0</v>
      </c>
      <c r="H103" s="189"/>
    </row>
    <row r="104" spans="1:8" ht="30" customHeight="1" thickTop="1" thickBot="1">
      <c r="B104" s="473" t="s">
        <v>135</v>
      </c>
      <c r="C104" s="474"/>
      <c r="D104" s="74">
        <f>【問・革】ST6!D55</f>
        <v>0</v>
      </c>
      <c r="E104" s="74">
        <f>【問・革】ST6!G55</f>
        <v>0</v>
      </c>
      <c r="F104" s="74">
        <f>【問・革】ST6!J55</f>
        <v>0</v>
      </c>
      <c r="G104" s="76">
        <f>D104+E104+F104</f>
        <v>0</v>
      </c>
      <c r="H104" s="189"/>
    </row>
    <row r="105" spans="1:8" ht="11.25" customHeight="1">
      <c r="B105" s="123"/>
      <c r="C105" s="123"/>
      <c r="D105" s="126"/>
      <c r="E105" s="126"/>
      <c r="F105" s="126"/>
      <c r="G105" s="123"/>
      <c r="H105" s="123"/>
    </row>
    <row r="106" spans="1:8" ht="15.75" customHeight="1">
      <c r="A106" s="21"/>
      <c r="B106" s="44"/>
      <c r="C106" s="44"/>
      <c r="D106" s="45"/>
      <c r="E106" s="45"/>
      <c r="F106" s="45"/>
      <c r="G106" s="44"/>
      <c r="H106" s="44"/>
    </row>
    <row r="107" spans="1:8" ht="11.25" customHeight="1">
      <c r="B107" s="123"/>
      <c r="C107" s="123"/>
      <c r="D107" s="126"/>
      <c r="E107" s="126"/>
      <c r="F107" s="126"/>
      <c r="G107" s="123"/>
      <c r="H107" s="123"/>
    </row>
    <row r="108" spans="1:8" ht="16.5" customHeight="1" thickBot="1">
      <c r="B108" s="484" t="str">
        <f>B5</f>
        <v>#N/A年間課題です</v>
      </c>
      <c r="C108" s="484"/>
      <c r="D108" s="45"/>
      <c r="E108" s="45"/>
      <c r="F108" s="45"/>
      <c r="G108" s="47" t="s">
        <v>68</v>
      </c>
      <c r="H108" s="193"/>
    </row>
    <row r="109" spans="1:8" ht="30" customHeight="1" thickBot="1">
      <c r="B109" s="481" t="str">
        <f>"　サブテーマ7　　（"&amp;【問・革】ST7!D6&amp;"）"</f>
        <v>　サブテーマ7　　（）</v>
      </c>
      <c r="C109" s="482"/>
      <c r="D109" s="482"/>
      <c r="E109" s="482"/>
      <c r="F109" s="482"/>
      <c r="G109" s="483"/>
      <c r="H109" s="123"/>
    </row>
    <row r="110" spans="1:8">
      <c r="B110" s="465" t="s">
        <v>47</v>
      </c>
      <c r="C110" s="466"/>
      <c r="D110" s="52">
        <f>$D$6</f>
        <v>46478</v>
      </c>
      <c r="E110" s="52">
        <f>$E$6</f>
        <v>46843</v>
      </c>
      <c r="F110" s="52">
        <f>$F$6</f>
        <v>47208</v>
      </c>
      <c r="G110" s="82" t="s">
        <v>76</v>
      </c>
      <c r="H110" s="136"/>
    </row>
    <row r="111" spans="1:8" ht="18" customHeight="1">
      <c r="B111" s="54" t="s">
        <v>60</v>
      </c>
      <c r="C111" s="55" t="s">
        <v>48</v>
      </c>
      <c r="D111" s="56">
        <f>【問・革】ST7!D10</f>
        <v>0</v>
      </c>
      <c r="E111" s="56">
        <f>【問・革】ST7!G10</f>
        <v>0</v>
      </c>
      <c r="F111" s="56">
        <f>【問・革】ST7!J10</f>
        <v>0</v>
      </c>
      <c r="G111" s="57">
        <f t="shared" ref="G111:G113" si="12">D111+E111+F111</f>
        <v>0</v>
      </c>
      <c r="H111" s="200"/>
    </row>
    <row r="112" spans="1:8" ht="18" customHeight="1">
      <c r="B112" s="58"/>
      <c r="C112" s="59" t="s">
        <v>49</v>
      </c>
      <c r="D112" s="60">
        <f>【問・革】ST7!D14</f>
        <v>0</v>
      </c>
      <c r="E112" s="60">
        <f>【問・革】ST7!G14</f>
        <v>0</v>
      </c>
      <c r="F112" s="60">
        <f>【問・革】ST7!J14</f>
        <v>0</v>
      </c>
      <c r="G112" s="61">
        <f t="shared" si="12"/>
        <v>0</v>
      </c>
      <c r="H112" s="200"/>
    </row>
    <row r="113" spans="2:8" ht="18" customHeight="1">
      <c r="B113" s="62" t="s">
        <v>61</v>
      </c>
      <c r="C113" s="63"/>
      <c r="D113" s="64">
        <f>【問・革】ST7!D18</f>
        <v>0</v>
      </c>
      <c r="E113" s="64">
        <f>【問・革】ST7!G18</f>
        <v>0</v>
      </c>
      <c r="F113" s="64">
        <f>【問・革】ST7!J18</f>
        <v>0</v>
      </c>
      <c r="G113" s="65">
        <f t="shared" si="12"/>
        <v>0</v>
      </c>
      <c r="H113" s="200"/>
    </row>
    <row r="114" spans="2:8" ht="18" customHeight="1">
      <c r="B114" s="62" t="s">
        <v>62</v>
      </c>
      <c r="C114" s="63"/>
      <c r="D114" s="64">
        <f>【問・革】ST7!D27</f>
        <v>0</v>
      </c>
      <c r="E114" s="64">
        <f>【問・革】ST7!G27</f>
        <v>0</v>
      </c>
      <c r="F114" s="64">
        <f>【問・革】ST7!J27</f>
        <v>0</v>
      </c>
      <c r="G114" s="65">
        <f>D114+E114+F114</f>
        <v>0</v>
      </c>
      <c r="H114" s="200"/>
    </row>
    <row r="115" spans="2:8" ht="18" customHeight="1">
      <c r="B115" s="66" t="s">
        <v>63</v>
      </c>
      <c r="C115" s="55" t="s">
        <v>53</v>
      </c>
      <c r="D115" s="56">
        <f>【問・革】ST7!D33</f>
        <v>0</v>
      </c>
      <c r="E115" s="56">
        <f>【問・革】ST7!G33</f>
        <v>0</v>
      </c>
      <c r="F115" s="56">
        <f>【問・革】ST7!J33</f>
        <v>0</v>
      </c>
      <c r="G115" s="57">
        <f t="shared" ref="G115:G119" si="13">D115+E115+F115</f>
        <v>0</v>
      </c>
      <c r="H115" s="200"/>
    </row>
    <row r="116" spans="2:8" ht="18" customHeight="1" thickBot="1">
      <c r="B116" s="67"/>
      <c r="C116" s="68" t="s">
        <v>75</v>
      </c>
      <c r="D116" s="69">
        <f>【問・革】ST7!D32-【問・革】ST7!D33</f>
        <v>0</v>
      </c>
      <c r="E116" s="69">
        <f>【問・革】ST7!G32-【問・革】ST7!G33</f>
        <v>0</v>
      </c>
      <c r="F116" s="69">
        <f>【問・革】ST7!J32-【問・革】ST7!J33</f>
        <v>0</v>
      </c>
      <c r="G116" s="70">
        <f t="shared" si="13"/>
        <v>0</v>
      </c>
      <c r="H116" s="200"/>
    </row>
    <row r="117" spans="2:8" ht="30" customHeight="1" thickTop="1" thickBot="1">
      <c r="B117" s="467" t="s">
        <v>69</v>
      </c>
      <c r="C117" s="468"/>
      <c r="D117" s="71">
        <f>【問・革】ST7!D52</f>
        <v>0</v>
      </c>
      <c r="E117" s="71">
        <f>【問・革】ST7!G52</f>
        <v>0</v>
      </c>
      <c r="F117" s="71">
        <f>【問・革】ST7!J52</f>
        <v>0</v>
      </c>
      <c r="G117" s="73">
        <f t="shared" si="13"/>
        <v>0</v>
      </c>
      <c r="H117" s="189"/>
    </row>
    <row r="118" spans="2:8" ht="15" customHeight="1" thickTop="1">
      <c r="B118" s="467" t="s">
        <v>113</v>
      </c>
      <c r="C118" s="468"/>
      <c r="D118" s="469">
        <f>【問・革】ST7!D53</f>
        <v>0</v>
      </c>
      <c r="E118" s="469">
        <f>【問・革】ST7!G53</f>
        <v>0</v>
      </c>
      <c r="F118" s="469">
        <f>【問・革】ST7!J53</f>
        <v>0</v>
      </c>
      <c r="G118" s="471">
        <f t="shared" si="13"/>
        <v>0</v>
      </c>
      <c r="H118" s="189"/>
    </row>
    <row r="119" spans="2:8" ht="15" customHeight="1" thickBot="1">
      <c r="B119" s="479" t="s">
        <v>242</v>
      </c>
      <c r="C119" s="480"/>
      <c r="D119" s="470"/>
      <c r="E119" s="470"/>
      <c r="F119" s="470"/>
      <c r="G119" s="472">
        <f t="shared" si="13"/>
        <v>0</v>
      </c>
      <c r="H119" s="189"/>
    </row>
    <row r="120" spans="2:8" ht="30" customHeight="1" thickTop="1" thickBot="1">
      <c r="B120" s="473" t="s">
        <v>134</v>
      </c>
      <c r="C120" s="474"/>
      <c r="D120" s="74">
        <f>【問・革】ST7!D55</f>
        <v>0</v>
      </c>
      <c r="E120" s="74">
        <f>【問・革】ST7!G55</f>
        <v>0</v>
      </c>
      <c r="F120" s="74">
        <f>【問・革】ST7!J55</f>
        <v>0</v>
      </c>
      <c r="G120" s="76">
        <f>D120+E120+F120</f>
        <v>0</v>
      </c>
      <c r="H120" s="189"/>
    </row>
    <row r="121" spans="2:8" ht="11.25" customHeight="1">
      <c r="B121" s="485"/>
      <c r="C121" s="486"/>
      <c r="D121" s="273"/>
      <c r="E121" s="273"/>
      <c r="F121" s="273"/>
      <c r="G121" s="274"/>
      <c r="H121" s="189"/>
    </row>
  </sheetData>
  <sheetProtection algorithmName="SHA-512" hashValue="VQ/JgrrYYOhpO+r1SQiJ1AS1dV+xCC1h/ArHsjIz4EKe0COJCDJTNAVosd7kXJa/ZA3G1wv7pjHuSs+BXZAf+w==" saltValue="/vAUurqELlwSjbzFUDLwGQ==" spinCount="100000" sheet="1" objects="1" scenarios="1"/>
  <mergeCells count="81">
    <mergeCell ref="B44:C44"/>
    <mergeCell ref="B45:G45"/>
    <mergeCell ref="B60:C60"/>
    <mergeCell ref="B61:G61"/>
    <mergeCell ref="B76:C76"/>
    <mergeCell ref="F70:F71"/>
    <mergeCell ref="G70:G71"/>
    <mergeCell ref="D54:D55"/>
    <mergeCell ref="E54:E55"/>
    <mergeCell ref="B56:C56"/>
    <mergeCell ref="D70:D71"/>
    <mergeCell ref="E70:E71"/>
    <mergeCell ref="G54:G55"/>
    <mergeCell ref="B55:C55"/>
    <mergeCell ref="B71:C71"/>
    <mergeCell ref="B5:C5"/>
    <mergeCell ref="B12:C12"/>
    <mergeCell ref="B13:G13"/>
    <mergeCell ref="B28:C28"/>
    <mergeCell ref="B29:G29"/>
    <mergeCell ref="E22:E23"/>
    <mergeCell ref="D22:D23"/>
    <mergeCell ref="B121:C121"/>
    <mergeCell ref="B118:C118"/>
    <mergeCell ref="D118:D119"/>
    <mergeCell ref="E118:E119"/>
    <mergeCell ref="F118:F119"/>
    <mergeCell ref="B102:C102"/>
    <mergeCell ref="D102:D103"/>
    <mergeCell ref="E102:E103"/>
    <mergeCell ref="G118:G119"/>
    <mergeCell ref="B119:C119"/>
    <mergeCell ref="B110:C110"/>
    <mergeCell ref="B117:C117"/>
    <mergeCell ref="F102:F103"/>
    <mergeCell ref="G102:G103"/>
    <mergeCell ref="B103:C103"/>
    <mergeCell ref="B104:C104"/>
    <mergeCell ref="B108:C108"/>
    <mergeCell ref="B109:G109"/>
    <mergeCell ref="E86:E87"/>
    <mergeCell ref="B94:C94"/>
    <mergeCell ref="B101:C101"/>
    <mergeCell ref="B87:C87"/>
    <mergeCell ref="B77:G77"/>
    <mergeCell ref="B92:C92"/>
    <mergeCell ref="B93:G93"/>
    <mergeCell ref="B85:C85"/>
    <mergeCell ref="B86:C86"/>
    <mergeCell ref="J5:J6"/>
    <mergeCell ref="B40:C40"/>
    <mergeCell ref="B53:C53"/>
    <mergeCell ref="B54:C54"/>
    <mergeCell ref="B37:C37"/>
    <mergeCell ref="B38:C38"/>
    <mergeCell ref="B6:C7"/>
    <mergeCell ref="B22:C22"/>
    <mergeCell ref="B24:C24"/>
    <mergeCell ref="B21:C21"/>
    <mergeCell ref="B30:C30"/>
    <mergeCell ref="B14:C14"/>
    <mergeCell ref="B23:C23"/>
    <mergeCell ref="B39:C39"/>
    <mergeCell ref="G22:G23"/>
    <mergeCell ref="F22:F23"/>
    <mergeCell ref="D38:D39"/>
    <mergeCell ref="E38:E39"/>
    <mergeCell ref="F38:F39"/>
    <mergeCell ref="G38:G39"/>
    <mergeCell ref="B120:C120"/>
    <mergeCell ref="B46:C46"/>
    <mergeCell ref="D86:D87"/>
    <mergeCell ref="F86:F87"/>
    <mergeCell ref="B88:C88"/>
    <mergeCell ref="B72:C72"/>
    <mergeCell ref="B62:C62"/>
    <mergeCell ref="B69:C69"/>
    <mergeCell ref="B70:C70"/>
    <mergeCell ref="B78:C78"/>
    <mergeCell ref="G86:G87"/>
    <mergeCell ref="F54:F55"/>
  </mergeCells>
  <phoneticPr fontId="1"/>
  <conditionalFormatting sqref="D7:F7">
    <cfRule type="cellIs" dxfId="83" priority="116" operator="greaterThan">
      <formula>$I$7</formula>
    </cfRule>
  </conditionalFormatting>
  <conditionalFormatting sqref="E7 E31:E40 E47:E56 E63:E72 E79:E88">
    <cfRule type="expression" dxfId="82" priority="8">
      <formula>IF($B$5="1年間課題です",TRUE,FALSE)</formula>
    </cfRule>
  </conditionalFormatting>
  <conditionalFormatting sqref="E15:E24">
    <cfRule type="expression" dxfId="81" priority="7">
      <formula>IF($B$5="1年間課題です",TRUE,FALSE)</formula>
    </cfRule>
  </conditionalFormatting>
  <conditionalFormatting sqref="E95:E104">
    <cfRule type="expression" dxfId="80" priority="4">
      <formula>IF($B$5="1年間課題です",TRUE,FALSE)</formula>
    </cfRule>
  </conditionalFormatting>
  <conditionalFormatting sqref="E111:E120">
    <cfRule type="expression" dxfId="79" priority="2">
      <formula>IF($B$5="1年間課題です",TRUE,FALSE)</formula>
    </cfRule>
  </conditionalFormatting>
  <conditionalFormatting sqref="F7 F31:F40 F47:F56 F63:F72 F79:F88">
    <cfRule type="expression" dxfId="78" priority="6">
      <formula>IF(OR($B$5="1年間課題です",$B$5="2年間課題です"),TRUE,FALSE)</formula>
    </cfRule>
  </conditionalFormatting>
  <conditionalFormatting sqref="F15:F24">
    <cfRule type="expression" dxfId="77" priority="5">
      <formula>IF(OR($B$5="1年間課題です",$B$5="2年間課題です"),TRUE,FALSE)</formula>
    </cfRule>
  </conditionalFormatting>
  <conditionalFormatting sqref="F95:F104">
    <cfRule type="expression" dxfId="76" priority="3">
      <formula>IF(OR($B$5="1年間課題です",$B$5="2年間課題です"),TRUE,FALSE)</formula>
    </cfRule>
  </conditionalFormatting>
  <conditionalFormatting sqref="F111:F120">
    <cfRule type="expression" dxfId="75" priority="1">
      <formula>IF(OR($B$5="1年間課題です",$B$5="2年間課題です"),TRUE,FALSE)</formula>
    </cfRule>
  </conditionalFormatting>
  <conditionalFormatting sqref="G7:H7">
    <cfRule type="expression" dxfId="74" priority="118">
      <formula>IF(COUNTIF(D8:F8,"上限額を超過しています")&gt;0,TRUE,FALSE)</formula>
    </cfRule>
  </conditionalFormatting>
  <pageMargins left="0.59055118110236227" right="0.59055118110236227" top="0.39370078740157483"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B1652-53B3-44BC-A45A-A988876AC2AF}">
  <dimension ref="A1:S75"/>
  <sheetViews>
    <sheetView showGridLines="0" zoomScaleNormal="100" zoomScaleSheetLayoutView="100" workbookViewId="0"/>
  </sheetViews>
  <sheetFormatPr defaultColWidth="0" defaultRowHeight="15"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106</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282</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1.45" customHeight="1">
      <c r="A59" s="123"/>
      <c r="B59" s="124"/>
      <c r="C59" s="125"/>
      <c r="D59" s="126"/>
      <c r="E59" s="126"/>
      <c r="F59" s="123"/>
      <c r="G59" s="126"/>
      <c r="H59" s="126"/>
      <c r="I59" s="123"/>
      <c r="J59" s="126"/>
      <c r="K59" s="126"/>
      <c r="L59" s="123"/>
      <c r="M59" s="123"/>
    </row>
    <row r="60" spans="1:14" ht="15.75"/>
    <row r="61" spans="1:14" ht="15.75"/>
    <row r="62" spans="1:14" ht="15.75"/>
    <row r="63" spans="1:14" ht="15.75"/>
    <row r="64" spans="1:14" ht="15.75" hidden="1"/>
    <row r="65" ht="15.75" hidden="1"/>
    <row r="66" ht="15.75" hidden="1"/>
    <row r="67" ht="15.75" hidden="1"/>
    <row r="68" ht="15.75" hidden="1"/>
    <row r="69" ht="15.75" hidden="1"/>
    <row r="70" ht="15.75" hidden="1"/>
    <row r="71" ht="15.75" hidden="1"/>
    <row r="72" ht="15.75" hidden="1"/>
    <row r="73" ht="15.75" hidden="1"/>
    <row r="74" ht="15.75" hidden="1"/>
    <row r="75" ht="15.75" hidden="1"/>
  </sheetData>
  <sheetProtection algorithmName="SHA-512" hashValue="Mg/S0KamsDy9YKOFI0x/T70dMpd2UMn4toZ7FpJL7xKqr9bU669epL4YFi7+LSWTtKtBRYDetqBG+awzAsDCVA==" saltValue="4VawEkq/64dXtFJU6t7w5A==" spinCount="100000" sheet="1" objects="1" scenarios="1"/>
  <mergeCells count="24">
    <mergeCell ref="B9:C9"/>
    <mergeCell ref="B32:C32"/>
    <mergeCell ref="B57:L57"/>
    <mergeCell ref="B58:L58"/>
    <mergeCell ref="G53:G54"/>
    <mergeCell ref="B56:L56"/>
    <mergeCell ref="B55:C55"/>
    <mergeCell ref="B54:C54"/>
    <mergeCell ref="K4:L4"/>
    <mergeCell ref="B8:C8"/>
    <mergeCell ref="B52:C52"/>
    <mergeCell ref="B53:C53"/>
    <mergeCell ref="B4:C4"/>
    <mergeCell ref="D4:F4"/>
    <mergeCell ref="D5:L5"/>
    <mergeCell ref="D6:L6"/>
    <mergeCell ref="B7:C7"/>
    <mergeCell ref="D7:F7"/>
    <mergeCell ref="G7:I7"/>
    <mergeCell ref="J7:L7"/>
    <mergeCell ref="J53:J54"/>
    <mergeCell ref="B18:C18"/>
    <mergeCell ref="B27:C27"/>
    <mergeCell ref="D53:D54"/>
  </mergeCells>
  <phoneticPr fontId="1"/>
  <conditionalFormatting sqref="B58:L58">
    <cfRule type="expression" dxfId="73" priority="1">
      <formula>$N$54=0</formula>
    </cfRule>
    <cfRule type="expression" dxfId="72" priority="2">
      <formula>IF(AND($N$54&gt;0,$N$58=0),TRUE,FALSE)</formula>
    </cfRule>
  </conditionalFormatting>
  <conditionalFormatting sqref="D5:L6">
    <cfRule type="containsBlanks" dxfId="71" priority="4">
      <formula>LEN(TRIM(D5))=0</formula>
    </cfRule>
  </conditionalFormatting>
  <conditionalFormatting sqref="F10:F50">
    <cfRule type="expression" dxfId="70" priority="17">
      <formula>IF(AND(E10&gt;0,F10=""),TRUE,FALSE)</formula>
    </cfRule>
  </conditionalFormatting>
  <conditionalFormatting sqref="G9:L55">
    <cfRule type="expression" dxfId="69" priority="5">
      <formula>IF($D$4="1年間課題です",TRUE,FALSE)</formula>
    </cfRule>
  </conditionalFormatting>
  <conditionalFormatting sqref="I10:I50">
    <cfRule type="expression" dxfId="68" priority="19">
      <formula>IF(AND(H10&gt;0,I10=""),TRUE,FALSE)</formula>
    </cfRule>
  </conditionalFormatting>
  <conditionalFormatting sqref="J9:L55">
    <cfRule type="expression" dxfId="67" priority="15">
      <formula>IF(OR($D$4="1年間課題です",$D$4="2年間課題です"),TRUE,FALSE)</formula>
    </cfRule>
  </conditionalFormatting>
  <conditionalFormatting sqref="K10:K17 K19:K26 K28:K31 K33:K51 H10:H17 H19:H26 H28:H31 H33:H51 E10:E17 E19:E26 E28:E31 E33:E51">
    <cfRule type="containsBlanks" dxfId="66" priority="16">
      <formula>LEN(TRIM(E10))=0</formula>
    </cfRule>
  </conditionalFormatting>
  <conditionalFormatting sqref="L10:L50">
    <cfRule type="expression" dxfId="65" priority="20">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7DC1C433-D8CC-499E-B98D-64A9B559DAF7}">
      <formula1>0</formula1>
      <formula2>999999</formula2>
    </dataValidation>
  </dataValidations>
  <pageMargins left="0.59055118110236227" right="0.59055118110236227" top="0.39370078740157483" bottom="0.39370078740157483" header="0.31496062992125984" footer="0.31496062992125984"/>
  <pageSetup paperSize="9" orientation="landscape" r:id="rId1"/>
  <ignoredErrors>
    <ignoredError sqref="J53 G53 D53"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1BF0B-CA43-4869-881F-9DA2987F3385}">
  <dimension ref="A1:S74"/>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261</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ustomHeight="1">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284</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sheetData>
  <sheetProtection algorithmName="SHA-512" hashValue="OCrjit0nMttsFbh7wdhkaqhGlW8nRkt+ZVmJ3Bm2qsNoBbO8ybHMyONXrHDQZvb5mnuf9bCbhGc8F0gjDVMTIw==" saltValue="Rch/EZJkdAUw4r5wepXOzw==" spinCount="100000" sheet="1" objects="1" scenarios="1"/>
  <mergeCells count="24">
    <mergeCell ref="B57:L57"/>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6:L56"/>
    <mergeCell ref="B53:C53"/>
    <mergeCell ref="D53:D54"/>
    <mergeCell ref="G53:G54"/>
    <mergeCell ref="J53:J54"/>
    <mergeCell ref="B54:C54"/>
    <mergeCell ref="B55:C55"/>
  </mergeCells>
  <phoneticPr fontId="1"/>
  <conditionalFormatting sqref="B58:L58">
    <cfRule type="expression" dxfId="64" priority="1">
      <formula>$N$54=0</formula>
    </cfRule>
    <cfRule type="expression" dxfId="63" priority="2">
      <formula>IF(AND($N$54&gt;0,$N$58=0),TRUE,FALSE)</formula>
    </cfRule>
  </conditionalFormatting>
  <conditionalFormatting sqref="D5:L6">
    <cfRule type="containsBlanks" dxfId="62" priority="3">
      <formula>LEN(TRIM(D5))=0</formula>
    </cfRule>
  </conditionalFormatting>
  <conditionalFormatting sqref="F10:F50">
    <cfRule type="expression" dxfId="61" priority="7">
      <formula>IF(AND(E10&gt;0,F10=""),TRUE,FALSE)</formula>
    </cfRule>
  </conditionalFormatting>
  <conditionalFormatting sqref="G9:L55">
    <cfRule type="expression" dxfId="60" priority="4">
      <formula>IF($D$4="1年間課題です",TRUE,FALSE)</formula>
    </cfRule>
  </conditionalFormatting>
  <conditionalFormatting sqref="I10:I50">
    <cfRule type="expression" dxfId="59" priority="8">
      <formula>IF(AND(H10&gt;0,I10=""),TRUE,FALSE)</formula>
    </cfRule>
  </conditionalFormatting>
  <conditionalFormatting sqref="J9:L55">
    <cfRule type="expression" dxfId="58" priority="5">
      <formula>IF(OR($D$4="1年間課題です",$D$4="2年間課題です"),TRUE,FALSE)</formula>
    </cfRule>
  </conditionalFormatting>
  <conditionalFormatting sqref="K10:K17 K19:K26 K28:K31 K33:K51 H10:H17 H19:H26 H28:H31 H33:H51 E10:E17 E19:E26 E28:E31 E33:E51">
    <cfRule type="containsBlanks" dxfId="57" priority="6">
      <formula>LEN(TRIM(E10))=0</formula>
    </cfRule>
  </conditionalFormatting>
  <conditionalFormatting sqref="L10:L50">
    <cfRule type="expression" dxfId="56"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6539BF14-DD16-45C6-B91A-E3FA7993400B}">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15074-454B-45E6-ADDE-7AC281085459}">
  <dimension ref="A1:S74"/>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262</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283</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sheetData>
  <sheetProtection algorithmName="SHA-512" hashValue="v+vlv77Z9XvHPpTKKdOAfreb751yFBcCGkA08eFsouoc+bHWLrW3XhvtQ1sAiYD3m+6waxeKFAqR2aqHq+17/A==" saltValue="6kiuzr5qdb1MVW/9ghRajQ==" spinCount="100000" sheet="1" objects="1" scenarios="1"/>
  <mergeCells count="24">
    <mergeCell ref="B57:L57"/>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6:L56"/>
    <mergeCell ref="B53:C53"/>
    <mergeCell ref="D53:D54"/>
    <mergeCell ref="G53:G54"/>
    <mergeCell ref="J53:J54"/>
    <mergeCell ref="B54:C54"/>
    <mergeCell ref="B55:C55"/>
  </mergeCells>
  <phoneticPr fontId="1"/>
  <conditionalFormatting sqref="B58:L58">
    <cfRule type="expression" dxfId="55" priority="1">
      <formula>$N$54=0</formula>
    </cfRule>
    <cfRule type="expression" dxfId="54" priority="2">
      <formula>IF(AND($N$54&gt;0,$N$58=0),TRUE,FALSE)</formula>
    </cfRule>
  </conditionalFormatting>
  <conditionalFormatting sqref="D5:L6">
    <cfRule type="containsBlanks" dxfId="53" priority="3">
      <formula>LEN(TRIM(D5))=0</formula>
    </cfRule>
  </conditionalFormatting>
  <conditionalFormatting sqref="F10:F50">
    <cfRule type="expression" dxfId="52" priority="7">
      <formula>IF(AND(E10&gt;0,F10=""),TRUE,FALSE)</formula>
    </cfRule>
  </conditionalFormatting>
  <conditionalFormatting sqref="G9:L55">
    <cfRule type="expression" dxfId="51" priority="4">
      <formula>IF($D$4="1年間課題です",TRUE,FALSE)</formula>
    </cfRule>
  </conditionalFormatting>
  <conditionalFormatting sqref="I10:I50">
    <cfRule type="expression" dxfId="50" priority="8">
      <formula>IF(AND(H10&gt;0,I10=""),TRUE,FALSE)</formula>
    </cfRule>
  </conditionalFormatting>
  <conditionalFormatting sqref="J9:L55">
    <cfRule type="expression" dxfId="49" priority="5">
      <formula>IF(OR($D$4="1年間課題です",$D$4="2年間課題です"),TRUE,FALSE)</formula>
    </cfRule>
  </conditionalFormatting>
  <conditionalFormatting sqref="K10:K17 K19:K26 K28:K31 K33:K51 H10:H17 H19:H26 H28:H31 H33:H51 E10:E17 E19:E26 E28:E31 E33:E51">
    <cfRule type="containsBlanks" dxfId="48" priority="6">
      <formula>LEN(TRIM(E10))=0</formula>
    </cfRule>
  </conditionalFormatting>
  <conditionalFormatting sqref="L10:L50">
    <cfRule type="expression" dxfId="47"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03348F57-1E5F-4C52-BA3D-7065406834DA}">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B8044-7B4A-49E1-9454-730020A01835}">
  <dimension ref="A1:S75"/>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263</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285</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 hidden="1" customHeight="1"/>
  </sheetData>
  <sheetProtection algorithmName="SHA-512" hashValue="u2l49MJ8e6VTFA2AvUZlCTnCOsn4mOM1QyA32dmD2dc5Aze5+Vd3N0sSWGBFxpyn4mStSLPuRnwDP/Td9l2viQ==" saltValue="yN0O16ihe/m6CEalnXQZww==" spinCount="100000" sheet="1" objects="1" scenarios="1"/>
  <mergeCells count="24">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7:L57"/>
    <mergeCell ref="B56:L56"/>
    <mergeCell ref="B53:C53"/>
    <mergeCell ref="D53:D54"/>
    <mergeCell ref="G53:G54"/>
    <mergeCell ref="J53:J54"/>
    <mergeCell ref="B54:C54"/>
    <mergeCell ref="B55:C55"/>
  </mergeCells>
  <phoneticPr fontId="1"/>
  <conditionalFormatting sqref="B58:L58">
    <cfRule type="expression" dxfId="46" priority="1">
      <formula>$N$54=0</formula>
    </cfRule>
    <cfRule type="expression" dxfId="45" priority="2">
      <formula>IF(AND($N$54&gt;0,$N$58=0),TRUE,FALSE)</formula>
    </cfRule>
  </conditionalFormatting>
  <conditionalFormatting sqref="D5:L6">
    <cfRule type="containsBlanks" dxfId="44" priority="3">
      <formula>LEN(TRIM(D5))=0</formula>
    </cfRule>
  </conditionalFormatting>
  <conditionalFormatting sqref="F10:F50">
    <cfRule type="expression" dxfId="43" priority="7">
      <formula>IF(AND(E10&gt;0,F10=""),TRUE,FALSE)</formula>
    </cfRule>
  </conditionalFormatting>
  <conditionalFormatting sqref="G9:L55">
    <cfRule type="expression" dxfId="42" priority="4">
      <formula>IF($D$4="1年間課題です",TRUE,FALSE)</formula>
    </cfRule>
  </conditionalFormatting>
  <conditionalFormatting sqref="I10:I50">
    <cfRule type="expression" dxfId="41" priority="8">
      <formula>IF(AND(H10&gt;0,I10=""),TRUE,FALSE)</formula>
    </cfRule>
  </conditionalFormatting>
  <conditionalFormatting sqref="J9:L55">
    <cfRule type="expression" dxfId="40" priority="5">
      <formula>IF(OR($D$4="1年間課題です",$D$4="2年間課題です"),TRUE,FALSE)</formula>
    </cfRule>
  </conditionalFormatting>
  <conditionalFormatting sqref="K10:K17 K19:K26 K28:K31 K33:K51 H10:H17 H19:H26 H28:H31 H33:H51 E10:E17 E19:E26 E28:E31 E33:E51">
    <cfRule type="containsBlanks" dxfId="39" priority="6">
      <formula>LEN(TRIM(E10))=0</formula>
    </cfRule>
  </conditionalFormatting>
  <conditionalFormatting sqref="L10:L50">
    <cfRule type="expression" dxfId="38"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4E6859DE-F198-4BCF-BE45-EA50B8024F48}">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FF33-1CDA-423D-8FA0-99929D91103D}">
  <dimension ref="A1:S75"/>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264</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286</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 hidden="1" customHeight="1"/>
  </sheetData>
  <sheetProtection algorithmName="SHA-512" hashValue="dO5ZRBTsu2AwlZTTHFPL/IGHY4trbvqcsz0k4webEouTZUSNjZDWIKONJXfoCixoyrw+aB96o4fgkuzsJuJEMg==" saltValue="iOj6+OnnvmEO89VOtah8Ew==" spinCount="100000" sheet="1" objects="1" scenarios="1"/>
  <mergeCells count="24">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7:L57"/>
    <mergeCell ref="B56:L56"/>
    <mergeCell ref="B53:C53"/>
    <mergeCell ref="D53:D54"/>
    <mergeCell ref="G53:G54"/>
    <mergeCell ref="J53:J54"/>
    <mergeCell ref="B54:C54"/>
    <mergeCell ref="B55:C55"/>
  </mergeCells>
  <phoneticPr fontId="1"/>
  <conditionalFormatting sqref="B58:L58">
    <cfRule type="expression" dxfId="37" priority="1">
      <formula>$N$54=0</formula>
    </cfRule>
    <cfRule type="expression" dxfId="36" priority="2">
      <formula>IF(AND($N$54&gt;0,$N$58=0),TRUE,FALSE)</formula>
    </cfRule>
  </conditionalFormatting>
  <conditionalFormatting sqref="D5:L6">
    <cfRule type="containsBlanks" dxfId="35" priority="3">
      <formula>LEN(TRIM(D5))=0</formula>
    </cfRule>
  </conditionalFormatting>
  <conditionalFormatting sqref="F10:F50">
    <cfRule type="expression" dxfId="34" priority="7">
      <formula>IF(AND(E10&gt;0,F10=""),TRUE,FALSE)</formula>
    </cfRule>
  </conditionalFormatting>
  <conditionalFormatting sqref="G9:L55">
    <cfRule type="expression" dxfId="33" priority="4">
      <formula>IF($D$4="1年間課題です",TRUE,FALSE)</formula>
    </cfRule>
  </conditionalFormatting>
  <conditionalFormatting sqref="I10:I50">
    <cfRule type="expression" dxfId="32" priority="8">
      <formula>IF(AND(H10&gt;0,I10=""),TRUE,FALSE)</formula>
    </cfRule>
  </conditionalFormatting>
  <conditionalFormatting sqref="J9:L55">
    <cfRule type="expression" dxfId="31" priority="5">
      <formula>IF(OR($D$4="1年間課題です",$D$4="2年間課題です"),TRUE,FALSE)</formula>
    </cfRule>
  </conditionalFormatting>
  <conditionalFormatting sqref="K10:K17 K19:K26 K28:K31 K33:K51 H10:H17 H19:H26 H28:H31 H33:H51 E10:E17 E19:E26 E28:E31 E33:E51">
    <cfRule type="containsBlanks" dxfId="30" priority="6">
      <formula>LEN(TRIM(E10))=0</formula>
    </cfRule>
  </conditionalFormatting>
  <conditionalFormatting sqref="L10:L50">
    <cfRule type="expression" dxfId="29"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865A5E54-2347-465D-AE86-AF08D019999C}">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8DDF8-66F3-431D-AACE-D60F20DB1EDF}">
  <dimension ref="A1:S75"/>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265</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287</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 hidden="1" customHeight="1"/>
  </sheetData>
  <sheetProtection algorithmName="SHA-512" hashValue="j1BBTDHR7z+SMk8jqQ5lQe3DfD0Y3JoPJs0DmPPad9CvTKD9VPXFX2aZQhY56PMq0tyV6+hYXliOMf6919rJMw==" saltValue="o2cwKmo333+6ldIJTGcwvw==" spinCount="100000" sheet="1" objects="1" scenarios="1"/>
  <mergeCells count="24">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7:L57"/>
    <mergeCell ref="B56:L56"/>
    <mergeCell ref="B53:C53"/>
    <mergeCell ref="D53:D54"/>
    <mergeCell ref="G53:G54"/>
    <mergeCell ref="J53:J54"/>
    <mergeCell ref="B54:C54"/>
    <mergeCell ref="B55:C55"/>
  </mergeCells>
  <phoneticPr fontId="1"/>
  <conditionalFormatting sqref="B58:L58">
    <cfRule type="expression" dxfId="28" priority="1">
      <formula>$N$54=0</formula>
    </cfRule>
    <cfRule type="expression" dxfId="27" priority="2">
      <formula>IF(AND($N$54&gt;0,$N$58=0),TRUE,FALSE)</formula>
    </cfRule>
  </conditionalFormatting>
  <conditionalFormatting sqref="D5:L6">
    <cfRule type="containsBlanks" dxfId="26" priority="3">
      <formula>LEN(TRIM(D5))=0</formula>
    </cfRule>
  </conditionalFormatting>
  <conditionalFormatting sqref="F10:F50">
    <cfRule type="expression" dxfId="25" priority="7">
      <formula>IF(AND(E10&gt;0,F10=""),TRUE,FALSE)</formula>
    </cfRule>
  </conditionalFormatting>
  <conditionalFormatting sqref="G9:L55">
    <cfRule type="expression" dxfId="24" priority="4">
      <formula>IF($D$4="1年間課題です",TRUE,FALSE)</formula>
    </cfRule>
  </conditionalFormatting>
  <conditionalFormatting sqref="I10:I50">
    <cfRule type="expression" dxfId="23" priority="8">
      <formula>IF(AND(H10&gt;0,I10=""),TRUE,FALSE)</formula>
    </cfRule>
  </conditionalFormatting>
  <conditionalFormatting sqref="J9:L55">
    <cfRule type="expression" dxfId="22" priority="5">
      <formula>IF(OR($D$4="1年間課題です",$D$4="2年間課題です"),TRUE,FALSE)</formula>
    </cfRule>
  </conditionalFormatting>
  <conditionalFormatting sqref="K10:K17 K19:K26 K28:K31 K33:K51 H10:H17 H19:H26 H28:H31 H33:H51 E10:E17 E19:E26 E28:E31 E33:E51">
    <cfRule type="containsBlanks" dxfId="21" priority="6">
      <formula>LEN(TRIM(E10))=0</formula>
    </cfRule>
  </conditionalFormatting>
  <conditionalFormatting sqref="L10:L50">
    <cfRule type="expression" dxfId="20"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BE3B8BBC-D6D2-48A0-ADF2-C79CBB60D273}">
      <formula1>0</formula1>
      <formula2>999999</formula2>
    </dataValidation>
  </dataValidations>
  <pageMargins left="0.59055118110236227" right="0.59055118110236227" top="0.39370078740157483" bottom="0.3937007874015748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56819-DA30-45FB-A326-9BEF529FCE99}">
  <sheetPr>
    <pageSetUpPr fitToPage="1"/>
  </sheetPr>
  <dimension ref="A1:S75"/>
  <sheetViews>
    <sheetView showGridLines="0" zoomScaleNormal="100" zoomScaleSheetLayoutView="100" workbookViewId="0"/>
  </sheetViews>
  <sheetFormatPr defaultColWidth="0" defaultRowHeight="0" customHeight="1" zeroHeight="1"/>
  <cols>
    <col min="1" max="1" width="1.77734375" style="44" customWidth="1"/>
    <col min="2" max="2" width="2.88671875" style="44" customWidth="1"/>
    <col min="3" max="3" width="12.77734375" style="44" customWidth="1"/>
    <col min="4" max="4" width="7.33203125" style="45" customWidth="1"/>
    <col min="5" max="5" width="6.44140625" style="45" customWidth="1"/>
    <col min="6" max="6" width="14.5546875" style="44" customWidth="1"/>
    <col min="7" max="7" width="7.33203125" style="45" customWidth="1"/>
    <col min="8" max="8" width="6.44140625" style="45" customWidth="1"/>
    <col min="9" max="9" width="14.5546875" style="44" customWidth="1"/>
    <col min="10" max="10" width="7.33203125" style="45" customWidth="1"/>
    <col min="11" max="11" width="6.44140625" style="45" customWidth="1"/>
    <col min="12" max="12" width="14.5546875" style="44" customWidth="1"/>
    <col min="13" max="13" width="1.77734375" style="44" customWidth="1"/>
    <col min="14" max="14" width="35.44140625" style="44" customWidth="1"/>
    <col min="15" max="18" width="0" style="44" hidden="1" customWidth="1"/>
    <col min="19" max="19" width="0" style="120" hidden="1" customWidth="1"/>
    <col min="20" max="16384" width="8.77734375" style="44" hidden="1"/>
  </cols>
  <sheetData>
    <row r="1" spans="1:19" ht="16.5">
      <c r="A1" s="119" t="s">
        <v>133</v>
      </c>
      <c r="B1" s="119"/>
      <c r="C1" s="119"/>
      <c r="D1" s="119"/>
      <c r="E1" s="119"/>
      <c r="F1" s="119"/>
      <c r="G1" s="119"/>
      <c r="H1" s="119"/>
      <c r="I1" s="119"/>
      <c r="J1" s="119"/>
      <c r="K1" s="119"/>
      <c r="L1" s="119"/>
      <c r="M1" s="119"/>
    </row>
    <row r="2" spans="1:19" ht="15.75">
      <c r="B2" s="121" t="s">
        <v>109</v>
      </c>
      <c r="C2" s="122"/>
    </row>
    <row r="3" spans="1:19" ht="11.25" customHeight="1">
      <c r="A3" s="123"/>
      <c r="B3" s="124"/>
      <c r="C3" s="125"/>
      <c r="D3" s="126"/>
      <c r="E3" s="126"/>
      <c r="F3" s="123"/>
      <c r="G3" s="126"/>
      <c r="H3" s="126"/>
      <c r="I3" s="123"/>
      <c r="J3" s="126"/>
      <c r="K3" s="126"/>
      <c r="L3" s="123"/>
      <c r="M3" s="123"/>
    </row>
    <row r="4" spans="1:19" ht="19.5" customHeight="1" thickBot="1">
      <c r="A4" s="123"/>
      <c r="B4" s="447" t="s">
        <v>266</v>
      </c>
      <c r="C4" s="447"/>
      <c r="D4" s="448" t="str">
        <f>【共通】課題情報!L10&amp;"課題です"</f>
        <v>#N/A年間課題です</v>
      </c>
      <c r="E4" s="448"/>
      <c r="F4" s="448"/>
      <c r="K4" s="489" t="s">
        <v>68</v>
      </c>
      <c r="L4" s="489"/>
      <c r="M4" s="128"/>
      <c r="N4" s="129"/>
    </row>
    <row r="5" spans="1:19" ht="35.25" customHeight="1">
      <c r="A5" s="123"/>
      <c r="B5" s="130"/>
      <c r="C5" s="131" t="s">
        <v>107</v>
      </c>
      <c r="D5" s="490"/>
      <c r="E5" s="490"/>
      <c r="F5" s="490"/>
      <c r="G5" s="490"/>
      <c r="H5" s="490"/>
      <c r="I5" s="490"/>
      <c r="J5" s="490"/>
      <c r="K5" s="490"/>
      <c r="L5" s="491"/>
      <c r="M5" s="132"/>
      <c r="N5" s="129"/>
    </row>
    <row r="6" spans="1:19" ht="18" customHeight="1" thickBot="1">
      <c r="A6" s="123"/>
      <c r="B6" s="133"/>
      <c r="C6" s="134" t="s">
        <v>108</v>
      </c>
      <c r="D6" s="492"/>
      <c r="E6" s="492"/>
      <c r="F6" s="492"/>
      <c r="G6" s="492"/>
      <c r="H6" s="492"/>
      <c r="I6" s="492"/>
      <c r="J6" s="492"/>
      <c r="K6" s="492"/>
      <c r="L6" s="493"/>
      <c r="M6" s="135"/>
    </row>
    <row r="7" spans="1:19" ht="15.75" customHeight="1">
      <c r="A7" s="123"/>
      <c r="B7" s="453"/>
      <c r="C7" s="454"/>
      <c r="D7" s="455">
        <f>【問・革】経費サマリ!$D$6</f>
        <v>46478</v>
      </c>
      <c r="E7" s="455"/>
      <c r="F7" s="455"/>
      <c r="G7" s="455">
        <f>【問・革】経費サマリ!$E$6</f>
        <v>46843</v>
      </c>
      <c r="H7" s="455"/>
      <c r="I7" s="456"/>
      <c r="J7" s="455">
        <f>【問・革】経費サマリ!$F$6</f>
        <v>47208</v>
      </c>
      <c r="K7" s="457"/>
      <c r="L7" s="458"/>
      <c r="M7" s="136"/>
    </row>
    <row r="8" spans="1:19" ht="15.75">
      <c r="A8" s="123"/>
      <c r="B8" s="465" t="s">
        <v>47</v>
      </c>
      <c r="C8" s="466"/>
      <c r="D8" s="137" t="s">
        <v>160</v>
      </c>
      <c r="E8" s="138" t="s">
        <v>64</v>
      </c>
      <c r="F8" s="139" t="s">
        <v>65</v>
      </c>
      <c r="G8" s="137" t="s">
        <v>160</v>
      </c>
      <c r="H8" s="138" t="s">
        <v>64</v>
      </c>
      <c r="I8" s="139" t="s">
        <v>65</v>
      </c>
      <c r="J8" s="137" t="s">
        <v>160</v>
      </c>
      <c r="K8" s="138" t="s">
        <v>64</v>
      </c>
      <c r="L8" s="140" t="s">
        <v>65</v>
      </c>
      <c r="M8" s="141"/>
    </row>
    <row r="9" spans="1:19" s="43" customFormat="1" ht="15.75" customHeight="1">
      <c r="A9" s="142"/>
      <c r="B9" s="496" t="s">
        <v>60</v>
      </c>
      <c r="C9" s="497"/>
      <c r="D9" s="303">
        <f>SUM(D10:D17)</f>
        <v>0</v>
      </c>
      <c r="E9" s="304"/>
      <c r="F9" s="305"/>
      <c r="G9" s="303">
        <f>SUM(G10:G17)</f>
        <v>0</v>
      </c>
      <c r="H9" s="304"/>
      <c r="I9" s="305"/>
      <c r="J9" s="303">
        <f>SUM(J10:J17)</f>
        <v>0</v>
      </c>
      <c r="K9" s="304"/>
      <c r="L9" s="306"/>
      <c r="M9" s="142"/>
      <c r="S9" s="147"/>
    </row>
    <row r="10" spans="1:19" ht="15.75">
      <c r="A10" s="123"/>
      <c r="B10" s="148"/>
      <c r="C10" s="300" t="s">
        <v>48</v>
      </c>
      <c r="D10" s="307">
        <f>SUM(E10:E13)</f>
        <v>0</v>
      </c>
      <c r="E10" s="308"/>
      <c r="F10" s="309"/>
      <c r="G10" s="307">
        <f>SUM(H10:H13)</f>
        <v>0</v>
      </c>
      <c r="H10" s="310"/>
      <c r="I10" s="309"/>
      <c r="J10" s="307">
        <f>SUM(K10:K13)</f>
        <v>0</v>
      </c>
      <c r="K10" s="308"/>
      <c r="L10" s="311"/>
      <c r="M10" s="123"/>
    </row>
    <row r="11" spans="1:19" ht="15.75">
      <c r="A11" s="123"/>
      <c r="B11" s="148"/>
      <c r="C11" s="151"/>
      <c r="D11" s="312"/>
      <c r="E11" s="313"/>
      <c r="F11" s="314"/>
      <c r="G11" s="312"/>
      <c r="H11" s="315"/>
      <c r="I11" s="314"/>
      <c r="J11" s="312"/>
      <c r="K11" s="313"/>
      <c r="L11" s="316"/>
      <c r="M11" s="123"/>
    </row>
    <row r="12" spans="1:19" ht="15.75">
      <c r="A12" s="123"/>
      <c r="B12" s="148"/>
      <c r="C12" s="296" t="s">
        <v>280</v>
      </c>
      <c r="D12" s="312"/>
      <c r="E12" s="317"/>
      <c r="F12" s="318"/>
      <c r="G12" s="312"/>
      <c r="H12" s="319"/>
      <c r="I12" s="318"/>
      <c r="J12" s="312"/>
      <c r="K12" s="317"/>
      <c r="L12" s="320"/>
      <c r="M12" s="123"/>
    </row>
    <row r="13" spans="1:19" ht="15.75">
      <c r="A13" s="123"/>
      <c r="B13" s="148"/>
      <c r="C13" s="297" t="s">
        <v>279</v>
      </c>
      <c r="D13" s="312"/>
      <c r="E13" s="321"/>
      <c r="F13" s="322" t="s">
        <v>158</v>
      </c>
      <c r="G13" s="323"/>
      <c r="H13" s="324"/>
      <c r="I13" s="325" t="s">
        <v>158</v>
      </c>
      <c r="J13" s="326"/>
      <c r="K13" s="321"/>
      <c r="L13" s="327" t="s">
        <v>158</v>
      </c>
      <c r="M13" s="123"/>
    </row>
    <row r="14" spans="1:19" ht="15.75">
      <c r="A14" s="123"/>
      <c r="B14" s="148"/>
      <c r="C14" s="301" t="s">
        <v>49</v>
      </c>
      <c r="D14" s="328">
        <f>SUM(E14:E17)</f>
        <v>0</v>
      </c>
      <c r="E14" s="321"/>
      <c r="F14" s="325"/>
      <c r="G14" s="328">
        <f>SUM(H14:H17)</f>
        <v>0</v>
      </c>
      <c r="H14" s="329"/>
      <c r="I14" s="325"/>
      <c r="J14" s="328">
        <f>SUM(K14:K17)</f>
        <v>0</v>
      </c>
      <c r="K14" s="321"/>
      <c r="L14" s="327"/>
      <c r="M14" s="123"/>
    </row>
    <row r="15" spans="1:19" ht="15.75">
      <c r="A15" s="123"/>
      <c r="B15" s="148"/>
      <c r="C15" s="151"/>
      <c r="D15" s="312"/>
      <c r="E15" s="313"/>
      <c r="F15" s="325"/>
      <c r="G15" s="312"/>
      <c r="H15" s="315"/>
      <c r="I15" s="325"/>
      <c r="J15" s="312"/>
      <c r="K15" s="313"/>
      <c r="L15" s="327"/>
      <c r="M15" s="123"/>
    </row>
    <row r="16" spans="1:19" ht="15.75">
      <c r="A16" s="123"/>
      <c r="B16" s="148"/>
      <c r="C16" s="296" t="s">
        <v>280</v>
      </c>
      <c r="D16" s="312"/>
      <c r="E16" s="330"/>
      <c r="F16" s="325"/>
      <c r="G16" s="312"/>
      <c r="H16" s="330"/>
      <c r="I16" s="325"/>
      <c r="J16" s="312"/>
      <c r="K16" s="330"/>
      <c r="L16" s="327"/>
      <c r="M16" s="123"/>
    </row>
    <row r="17" spans="1:19" ht="15.75">
      <c r="A17" s="123"/>
      <c r="B17" s="148"/>
      <c r="C17" s="297" t="s">
        <v>279</v>
      </c>
      <c r="D17" s="331"/>
      <c r="E17" s="332"/>
      <c r="F17" s="333" t="s">
        <v>158</v>
      </c>
      <c r="G17" s="331"/>
      <c r="H17" s="334"/>
      <c r="I17" s="335" t="s">
        <v>158</v>
      </c>
      <c r="J17" s="336"/>
      <c r="K17" s="334"/>
      <c r="L17" s="337" t="s">
        <v>158</v>
      </c>
      <c r="M17" s="123"/>
    </row>
    <row r="18" spans="1:19" s="43" customFormat="1" ht="15.75" customHeight="1">
      <c r="A18" s="142"/>
      <c r="B18" s="496" t="s">
        <v>61</v>
      </c>
      <c r="C18" s="497"/>
      <c r="D18" s="338">
        <f>SUM(D19:D26)</f>
        <v>0</v>
      </c>
      <c r="E18" s="339"/>
      <c r="F18" s="340"/>
      <c r="G18" s="338">
        <f>SUM(G19:G26)</f>
        <v>0</v>
      </c>
      <c r="H18" s="339"/>
      <c r="I18" s="340"/>
      <c r="J18" s="338">
        <f>SUM(J19:J26)</f>
        <v>0</v>
      </c>
      <c r="K18" s="341"/>
      <c r="L18" s="342"/>
      <c r="M18" s="142"/>
      <c r="S18" s="147"/>
    </row>
    <row r="19" spans="1:19" ht="15.75">
      <c r="A19" s="123"/>
      <c r="B19" s="148"/>
      <c r="C19" s="300" t="s">
        <v>50</v>
      </c>
      <c r="D19" s="307">
        <f>SUM(E19:E22)</f>
        <v>0</v>
      </c>
      <c r="E19" s="308"/>
      <c r="F19" s="343"/>
      <c r="G19" s="307">
        <f>SUM(H19:H22)</f>
        <v>0</v>
      </c>
      <c r="H19" s="308"/>
      <c r="I19" s="343"/>
      <c r="J19" s="307">
        <f>SUM(K19:K22)</f>
        <v>0</v>
      </c>
      <c r="K19" s="308"/>
      <c r="L19" s="344"/>
      <c r="M19" s="123"/>
    </row>
    <row r="20" spans="1:19" ht="15.75">
      <c r="A20" s="123"/>
      <c r="B20" s="148"/>
      <c r="C20" s="151"/>
      <c r="D20" s="312"/>
      <c r="E20" s="345"/>
      <c r="F20" s="325"/>
      <c r="G20" s="312"/>
      <c r="H20" s="345"/>
      <c r="I20" s="325"/>
      <c r="J20" s="312"/>
      <c r="K20" s="345"/>
      <c r="L20" s="327"/>
      <c r="M20" s="123"/>
    </row>
    <row r="21" spans="1:19" ht="15.75">
      <c r="A21" s="123"/>
      <c r="B21" s="148"/>
      <c r="C21" s="296" t="s">
        <v>280</v>
      </c>
      <c r="D21" s="312"/>
      <c r="E21" s="345"/>
      <c r="F21" s="325"/>
      <c r="G21" s="312"/>
      <c r="H21" s="345"/>
      <c r="I21" s="325"/>
      <c r="J21" s="312"/>
      <c r="K21" s="345"/>
      <c r="L21" s="327"/>
      <c r="M21" s="123"/>
    </row>
    <row r="22" spans="1:19" ht="15.75">
      <c r="A22" s="123"/>
      <c r="B22" s="148"/>
      <c r="C22" s="297" t="s">
        <v>279</v>
      </c>
      <c r="D22" s="312"/>
      <c r="E22" s="330"/>
      <c r="F22" s="346" t="s">
        <v>158</v>
      </c>
      <c r="G22" s="323"/>
      <c r="H22" s="347"/>
      <c r="I22" s="314" t="s">
        <v>158</v>
      </c>
      <c r="J22" s="348"/>
      <c r="K22" s="347"/>
      <c r="L22" s="327" t="s">
        <v>158</v>
      </c>
      <c r="M22" s="123"/>
    </row>
    <row r="23" spans="1:19" ht="15.75">
      <c r="A23" s="123"/>
      <c r="B23" s="148"/>
      <c r="C23" s="301" t="s">
        <v>51</v>
      </c>
      <c r="D23" s="328">
        <f>SUM(E23:E26)</f>
        <v>0</v>
      </c>
      <c r="E23" s="349"/>
      <c r="F23" s="318"/>
      <c r="G23" s="312">
        <f>SUM(H23:H26)</f>
        <v>0</v>
      </c>
      <c r="H23" s="349"/>
      <c r="I23" s="318"/>
      <c r="J23" s="312">
        <f>SUM(K23:K26)</f>
        <v>0</v>
      </c>
      <c r="K23" s="349"/>
      <c r="L23" s="320"/>
      <c r="M23" s="123"/>
    </row>
    <row r="24" spans="1:19" ht="15.75">
      <c r="A24" s="123"/>
      <c r="B24" s="148"/>
      <c r="C24" s="158"/>
      <c r="D24" s="312"/>
      <c r="E24" s="317"/>
      <c r="F24" s="350"/>
      <c r="G24" s="312"/>
      <c r="H24" s="317"/>
      <c r="I24" s="350"/>
      <c r="J24" s="312"/>
      <c r="K24" s="317"/>
      <c r="L24" s="351"/>
      <c r="M24" s="123"/>
    </row>
    <row r="25" spans="1:19" ht="15.75">
      <c r="A25" s="123"/>
      <c r="B25" s="148"/>
      <c r="C25" s="296" t="s">
        <v>280</v>
      </c>
      <c r="D25" s="312"/>
      <c r="E25" s="345"/>
      <c r="F25" s="325"/>
      <c r="G25" s="312"/>
      <c r="H25" s="345"/>
      <c r="I25" s="325"/>
      <c r="J25" s="312"/>
      <c r="K25" s="345"/>
      <c r="L25" s="327"/>
      <c r="M25" s="123"/>
    </row>
    <row r="26" spans="1:19" ht="15.75">
      <c r="A26" s="123"/>
      <c r="B26" s="165"/>
      <c r="C26" s="297" t="s">
        <v>279</v>
      </c>
      <c r="D26" s="331"/>
      <c r="E26" s="332"/>
      <c r="F26" s="333" t="s">
        <v>158</v>
      </c>
      <c r="G26" s="331"/>
      <c r="H26" s="334"/>
      <c r="I26" s="335" t="s">
        <v>158</v>
      </c>
      <c r="J26" s="336"/>
      <c r="K26" s="334"/>
      <c r="L26" s="337" t="s">
        <v>158</v>
      </c>
      <c r="M26" s="123"/>
    </row>
    <row r="27" spans="1:19" s="43" customFormat="1" ht="15.75" customHeight="1">
      <c r="A27" s="142"/>
      <c r="B27" s="496" t="s">
        <v>62</v>
      </c>
      <c r="C27" s="497"/>
      <c r="D27" s="338">
        <f>D28</f>
        <v>0</v>
      </c>
      <c r="E27" s="339"/>
      <c r="F27" s="340"/>
      <c r="G27" s="338">
        <f>G28</f>
        <v>0</v>
      </c>
      <c r="H27" s="339"/>
      <c r="I27" s="340"/>
      <c r="J27" s="338">
        <f>J28</f>
        <v>0</v>
      </c>
      <c r="K27" s="339"/>
      <c r="L27" s="342"/>
      <c r="M27" s="142"/>
      <c r="S27" s="147"/>
    </row>
    <row r="28" spans="1:19" ht="15.75">
      <c r="A28" s="123"/>
      <c r="B28" s="148"/>
      <c r="C28" s="300" t="s">
        <v>52</v>
      </c>
      <c r="D28" s="307">
        <f>SUM(E28:E31)</f>
        <v>0</v>
      </c>
      <c r="E28" s="308"/>
      <c r="F28" s="343"/>
      <c r="G28" s="307">
        <f>SUM(H28:H31)</f>
        <v>0</v>
      </c>
      <c r="H28" s="308"/>
      <c r="I28" s="343"/>
      <c r="J28" s="307">
        <f>SUM(K28:K31)</f>
        <v>0</v>
      </c>
      <c r="K28" s="308"/>
      <c r="L28" s="344"/>
      <c r="M28" s="123"/>
    </row>
    <row r="29" spans="1:19" ht="15.75">
      <c r="A29" s="123"/>
      <c r="B29" s="148"/>
      <c r="C29" s="151"/>
      <c r="D29" s="312"/>
      <c r="E29" s="313"/>
      <c r="F29" s="325"/>
      <c r="G29" s="312"/>
      <c r="H29" s="313"/>
      <c r="I29" s="325"/>
      <c r="J29" s="312"/>
      <c r="K29" s="313"/>
      <c r="L29" s="327"/>
      <c r="M29" s="123"/>
    </row>
    <row r="30" spans="1:19" ht="15.75">
      <c r="A30" s="123"/>
      <c r="B30" s="148"/>
      <c r="C30" s="296" t="s">
        <v>280</v>
      </c>
      <c r="D30" s="312"/>
      <c r="E30" s="317"/>
      <c r="F30" s="318"/>
      <c r="G30" s="312"/>
      <c r="H30" s="317"/>
      <c r="I30" s="318"/>
      <c r="J30" s="312"/>
      <c r="K30" s="317"/>
      <c r="L30" s="320"/>
      <c r="M30" s="123"/>
    </row>
    <row r="31" spans="1:19" ht="15.75">
      <c r="A31" s="123"/>
      <c r="B31" s="165"/>
      <c r="C31" s="297" t="s">
        <v>279</v>
      </c>
      <c r="D31" s="331"/>
      <c r="E31" s="352"/>
      <c r="F31" s="353" t="s">
        <v>158</v>
      </c>
      <c r="G31" s="331"/>
      <c r="H31" s="352"/>
      <c r="I31" s="354" t="s">
        <v>158</v>
      </c>
      <c r="J31" s="336"/>
      <c r="K31" s="352"/>
      <c r="L31" s="355" t="s">
        <v>158</v>
      </c>
      <c r="M31" s="123"/>
    </row>
    <row r="32" spans="1:19" s="43" customFormat="1" ht="15.75" customHeight="1">
      <c r="A32" s="142"/>
      <c r="B32" s="496" t="s">
        <v>63</v>
      </c>
      <c r="C32" s="497"/>
      <c r="D32" s="338">
        <f>SUM(D33:D51)</f>
        <v>0</v>
      </c>
      <c r="E32" s="339"/>
      <c r="F32" s="340"/>
      <c r="G32" s="338">
        <f>SUM(G33:G51)</f>
        <v>0</v>
      </c>
      <c r="H32" s="339"/>
      <c r="I32" s="340"/>
      <c r="J32" s="338">
        <f>SUM(J33:J51)</f>
        <v>0</v>
      </c>
      <c r="K32" s="339"/>
      <c r="L32" s="342"/>
      <c r="M32" s="142"/>
      <c r="S32" s="147"/>
    </row>
    <row r="33" spans="1:13" ht="15.75">
      <c r="A33" s="123"/>
      <c r="B33" s="148"/>
      <c r="C33" s="300" t="s">
        <v>81</v>
      </c>
      <c r="D33" s="307">
        <f>SUM(E33:E36)</f>
        <v>0</v>
      </c>
      <c r="E33" s="356"/>
      <c r="F33" s="309"/>
      <c r="G33" s="307">
        <f>SUM(H33:H36)</f>
        <v>0</v>
      </c>
      <c r="H33" s="356"/>
      <c r="I33" s="309"/>
      <c r="J33" s="307">
        <f>SUM(K33:K36)</f>
        <v>0</v>
      </c>
      <c r="K33" s="356"/>
      <c r="L33" s="311"/>
      <c r="M33" s="123"/>
    </row>
    <row r="34" spans="1:13" ht="15.75">
      <c r="A34" s="123"/>
      <c r="B34" s="148"/>
      <c r="C34" s="151"/>
      <c r="D34" s="312"/>
      <c r="E34" s="347"/>
      <c r="F34" s="314"/>
      <c r="G34" s="312"/>
      <c r="H34" s="347"/>
      <c r="I34" s="314"/>
      <c r="J34" s="312"/>
      <c r="K34" s="347"/>
      <c r="L34" s="316"/>
      <c r="M34" s="123"/>
    </row>
    <row r="35" spans="1:13" ht="15.75">
      <c r="A35" s="123"/>
      <c r="B35" s="148"/>
      <c r="C35" s="296" t="s">
        <v>280</v>
      </c>
      <c r="D35" s="312"/>
      <c r="E35" s="347"/>
      <c r="F35" s="314"/>
      <c r="G35" s="312"/>
      <c r="H35" s="347"/>
      <c r="I35" s="314"/>
      <c r="J35" s="312"/>
      <c r="K35" s="347"/>
      <c r="L35" s="316"/>
      <c r="M35" s="123"/>
    </row>
    <row r="36" spans="1:13" ht="15.75">
      <c r="A36" s="123"/>
      <c r="B36" s="148"/>
      <c r="C36" s="297" t="s">
        <v>279</v>
      </c>
      <c r="D36" s="323"/>
      <c r="E36" s="330"/>
      <c r="F36" s="346" t="s">
        <v>158</v>
      </c>
      <c r="G36" s="323"/>
      <c r="H36" s="347"/>
      <c r="I36" s="314" t="s">
        <v>158</v>
      </c>
      <c r="J36" s="348"/>
      <c r="K36" s="347"/>
      <c r="L36" s="316" t="s">
        <v>158</v>
      </c>
      <c r="M36" s="123"/>
    </row>
    <row r="37" spans="1:13" ht="15.75">
      <c r="A37" s="123"/>
      <c r="B37" s="148"/>
      <c r="C37" s="301" t="s">
        <v>54</v>
      </c>
      <c r="D37" s="328">
        <f>SUM(E37:E39)</f>
        <v>0</v>
      </c>
      <c r="E37" s="357"/>
      <c r="F37" s="350"/>
      <c r="G37" s="328">
        <f>SUM(H37:H39)</f>
        <v>0</v>
      </c>
      <c r="H37" s="357"/>
      <c r="I37" s="350"/>
      <c r="J37" s="328">
        <f>SUM(K37:K39)</f>
        <v>0</v>
      </c>
      <c r="K37" s="357"/>
      <c r="L37" s="351"/>
      <c r="M37" s="123"/>
    </row>
    <row r="38" spans="1:13" ht="15.75">
      <c r="A38" s="123"/>
      <c r="B38" s="148"/>
      <c r="C38" s="296" t="s">
        <v>280</v>
      </c>
      <c r="D38" s="312"/>
      <c r="E38" s="345"/>
      <c r="F38" s="325"/>
      <c r="G38" s="312"/>
      <c r="H38" s="345"/>
      <c r="I38" s="325"/>
      <c r="J38" s="312"/>
      <c r="K38" s="345"/>
      <c r="L38" s="327"/>
      <c r="M38" s="123"/>
    </row>
    <row r="39" spans="1:13" ht="15.75">
      <c r="A39" s="123"/>
      <c r="B39" s="148"/>
      <c r="C39" s="297" t="s">
        <v>279</v>
      </c>
      <c r="D39" s="323"/>
      <c r="E39" s="330"/>
      <c r="F39" s="346" t="s">
        <v>158</v>
      </c>
      <c r="G39" s="323"/>
      <c r="H39" s="347"/>
      <c r="I39" s="314" t="s">
        <v>158</v>
      </c>
      <c r="J39" s="323"/>
      <c r="K39" s="347"/>
      <c r="L39" s="327" t="s">
        <v>158</v>
      </c>
      <c r="M39" s="123"/>
    </row>
    <row r="40" spans="1:13" ht="15.75">
      <c r="A40" s="123"/>
      <c r="B40" s="148"/>
      <c r="C40" s="301" t="s">
        <v>55</v>
      </c>
      <c r="D40" s="328">
        <f>SUM(E40:E42)</f>
        <v>0</v>
      </c>
      <c r="E40" s="357"/>
      <c r="F40" s="350"/>
      <c r="G40" s="328">
        <f>SUM(H40:H42)</f>
        <v>0</v>
      </c>
      <c r="H40" s="357"/>
      <c r="I40" s="350"/>
      <c r="J40" s="328">
        <f>SUM(K40:K42)</f>
        <v>0</v>
      </c>
      <c r="K40" s="357"/>
      <c r="L40" s="351"/>
      <c r="M40" s="123"/>
    </row>
    <row r="41" spans="1:13" ht="15.75">
      <c r="A41" s="123"/>
      <c r="B41" s="148"/>
      <c r="C41" s="296" t="s">
        <v>280</v>
      </c>
      <c r="D41" s="312"/>
      <c r="E41" s="345"/>
      <c r="F41" s="325"/>
      <c r="G41" s="312"/>
      <c r="H41" s="345"/>
      <c r="I41" s="325"/>
      <c r="J41" s="312"/>
      <c r="K41" s="345"/>
      <c r="L41" s="327"/>
      <c r="M41" s="123"/>
    </row>
    <row r="42" spans="1:13" ht="15.75">
      <c r="A42" s="123"/>
      <c r="B42" s="148"/>
      <c r="C42" s="297" t="s">
        <v>279</v>
      </c>
      <c r="D42" s="323"/>
      <c r="E42" s="330"/>
      <c r="F42" s="346" t="s">
        <v>158</v>
      </c>
      <c r="G42" s="323"/>
      <c r="H42" s="330"/>
      <c r="I42" s="346" t="s">
        <v>158</v>
      </c>
      <c r="J42" s="323"/>
      <c r="K42" s="347"/>
      <c r="L42" s="316" t="s">
        <v>158</v>
      </c>
      <c r="M42" s="123"/>
    </row>
    <row r="43" spans="1:13" ht="15.75">
      <c r="A43" s="123"/>
      <c r="B43" s="148"/>
      <c r="C43" s="301" t="s">
        <v>56</v>
      </c>
      <c r="D43" s="328">
        <f>SUM(E43:E45)</f>
        <v>0</v>
      </c>
      <c r="E43" s="358"/>
      <c r="F43" s="325"/>
      <c r="G43" s="328">
        <f>SUM(H43:H45)</f>
        <v>0</v>
      </c>
      <c r="H43" s="358"/>
      <c r="I43" s="325"/>
      <c r="J43" s="328">
        <f>SUM(K43:K45)</f>
        <v>0</v>
      </c>
      <c r="K43" s="358"/>
      <c r="L43" s="327"/>
      <c r="M43" s="123"/>
    </row>
    <row r="44" spans="1:13" ht="15.75">
      <c r="A44" s="123"/>
      <c r="B44" s="148"/>
      <c r="C44" s="296" t="s">
        <v>280</v>
      </c>
      <c r="D44" s="312"/>
      <c r="E44" s="358"/>
      <c r="F44" s="325"/>
      <c r="G44" s="312"/>
      <c r="H44" s="358"/>
      <c r="I44" s="325"/>
      <c r="J44" s="312"/>
      <c r="K44" s="358"/>
      <c r="L44" s="327"/>
      <c r="M44" s="123"/>
    </row>
    <row r="45" spans="1:13" ht="15.75">
      <c r="A45" s="123"/>
      <c r="B45" s="148"/>
      <c r="C45" s="297" t="s">
        <v>279</v>
      </c>
      <c r="D45" s="323"/>
      <c r="E45" s="330"/>
      <c r="F45" s="346" t="s">
        <v>158</v>
      </c>
      <c r="G45" s="323"/>
      <c r="H45" s="330"/>
      <c r="I45" s="346" t="s">
        <v>158</v>
      </c>
      <c r="J45" s="323"/>
      <c r="K45" s="330"/>
      <c r="L45" s="316" t="s">
        <v>158</v>
      </c>
      <c r="M45" s="123"/>
    </row>
    <row r="46" spans="1:13" ht="15.75">
      <c r="A46" s="123"/>
      <c r="B46" s="148"/>
      <c r="C46" s="301" t="s">
        <v>57</v>
      </c>
      <c r="D46" s="328">
        <f>SUM(E46:E47)</f>
        <v>0</v>
      </c>
      <c r="E46" s="358"/>
      <c r="F46" s="325"/>
      <c r="G46" s="328">
        <f>SUM(H46:H47)</f>
        <v>0</v>
      </c>
      <c r="H46" s="358"/>
      <c r="I46" s="325"/>
      <c r="J46" s="328">
        <f>SUM(K46:K47)</f>
        <v>0</v>
      </c>
      <c r="K46" s="358"/>
      <c r="L46" s="327"/>
      <c r="M46" s="123"/>
    </row>
    <row r="47" spans="1:13" ht="15.75">
      <c r="A47" s="123"/>
      <c r="B47" s="148"/>
      <c r="C47" s="153"/>
      <c r="D47" s="323"/>
      <c r="E47" s="313"/>
      <c r="F47" s="346" t="s">
        <v>158</v>
      </c>
      <c r="G47" s="323"/>
      <c r="H47" s="313"/>
      <c r="I47" s="346" t="s">
        <v>158</v>
      </c>
      <c r="J47" s="323"/>
      <c r="K47" s="313"/>
      <c r="L47" s="316" t="s">
        <v>158</v>
      </c>
      <c r="M47" s="123"/>
    </row>
    <row r="48" spans="1:13" ht="15.75">
      <c r="A48" s="123"/>
      <c r="B48" s="148"/>
      <c r="C48" s="301" t="s">
        <v>58</v>
      </c>
      <c r="D48" s="312">
        <f>SUM(E48:E50)</f>
        <v>0</v>
      </c>
      <c r="E48" s="317"/>
      <c r="F48" s="314"/>
      <c r="G48" s="312">
        <f>SUM(H48:H50)</f>
        <v>0</v>
      </c>
      <c r="H48" s="317"/>
      <c r="I48" s="314"/>
      <c r="J48" s="312">
        <f>SUM(K48:K50)</f>
        <v>0</v>
      </c>
      <c r="K48" s="317"/>
      <c r="L48" s="316"/>
      <c r="M48" s="123"/>
    </row>
    <row r="49" spans="1:14" ht="15.75">
      <c r="A49" s="123"/>
      <c r="B49" s="148"/>
      <c r="C49" s="151"/>
      <c r="D49" s="312"/>
      <c r="E49" s="313"/>
      <c r="F49" s="350"/>
      <c r="G49" s="312"/>
      <c r="H49" s="313"/>
      <c r="I49" s="350"/>
      <c r="J49" s="312"/>
      <c r="K49" s="313"/>
      <c r="L49" s="351"/>
      <c r="M49" s="123"/>
    </row>
    <row r="50" spans="1:14" ht="15.75">
      <c r="A50" s="123"/>
      <c r="B50" s="148"/>
      <c r="C50" s="153"/>
      <c r="D50" s="312"/>
      <c r="E50" s="317"/>
      <c r="F50" s="350"/>
      <c r="G50" s="312"/>
      <c r="H50" s="317"/>
      <c r="I50" s="350"/>
      <c r="J50" s="312"/>
      <c r="K50" s="317"/>
      <c r="L50" s="327"/>
      <c r="M50" s="123"/>
    </row>
    <row r="51" spans="1:14" ht="16.5" thickBot="1">
      <c r="A51" s="123"/>
      <c r="B51" s="166"/>
      <c r="C51" s="302" t="s">
        <v>59</v>
      </c>
      <c r="D51" s="359">
        <f>E51</f>
        <v>0</v>
      </c>
      <c r="E51" s="360"/>
      <c r="F51" s="361"/>
      <c r="G51" s="359">
        <f>H51</f>
        <v>0</v>
      </c>
      <c r="H51" s="360"/>
      <c r="I51" s="361"/>
      <c r="J51" s="359">
        <f>K51</f>
        <v>0</v>
      </c>
      <c r="K51" s="360"/>
      <c r="L51" s="362"/>
      <c r="M51" s="123"/>
    </row>
    <row r="52" spans="1:14" ht="30" customHeight="1" thickTop="1" thickBot="1">
      <c r="A52" s="123"/>
      <c r="B52" s="467" t="s">
        <v>213</v>
      </c>
      <c r="C52" s="468"/>
      <c r="D52" s="79">
        <f>D9+D18+D27+D32</f>
        <v>0</v>
      </c>
      <c r="E52" s="72"/>
      <c r="F52" s="168"/>
      <c r="G52" s="79">
        <f>G9+G18+G27+G32</f>
        <v>0</v>
      </c>
      <c r="H52" s="72"/>
      <c r="I52" s="168"/>
      <c r="J52" s="79">
        <f>J9+J18+J27+J32</f>
        <v>0</v>
      </c>
      <c r="K52" s="72"/>
      <c r="L52" s="169"/>
      <c r="M52" s="142"/>
    </row>
    <row r="53" spans="1:14" ht="15" customHeight="1" thickTop="1">
      <c r="A53" s="123"/>
      <c r="B53" s="467" t="s">
        <v>111</v>
      </c>
      <c r="C53" s="468"/>
      <c r="D53" s="494">
        <f>ROUNDDOWN(D52*30/100,0)</f>
        <v>0</v>
      </c>
      <c r="E53" s="279" t="str">
        <f>IFERROR(IF(D53/D52&gt;0.3,"間接経費が30％を超過しています",""),"")</f>
        <v/>
      </c>
      <c r="F53" s="170"/>
      <c r="G53" s="494">
        <f>ROUNDDOWN(G52*30/100,0)</f>
        <v>0</v>
      </c>
      <c r="H53" s="279" t="str">
        <f>IFERROR(IF(G53/G52&gt;0.3,"間接経費が30％を超過しています",""),"")</f>
        <v/>
      </c>
      <c r="I53" s="170"/>
      <c r="J53" s="494">
        <f>ROUNDDOWN(J52*30/100,0)</f>
        <v>0</v>
      </c>
      <c r="K53" s="279" t="str">
        <f>IFERROR(IF(J53/J52&gt;0.3,"間接経費が30％を超過しています",""),"")</f>
        <v/>
      </c>
      <c r="L53" s="171"/>
      <c r="M53" s="142"/>
    </row>
    <row r="54" spans="1:14" ht="15" customHeight="1" thickBot="1">
      <c r="A54" s="123"/>
      <c r="B54" s="501" t="s">
        <v>242</v>
      </c>
      <c r="C54" s="502"/>
      <c r="D54" s="495"/>
      <c r="E54" s="114"/>
      <c r="F54" s="172" t="str">
        <f>IFERROR("間接経費率："&amp;TEXT(D53/D52*100,"0")&amp;"%","")</f>
        <v/>
      </c>
      <c r="G54" s="495"/>
      <c r="H54" s="86"/>
      <c r="I54" s="172" t="str">
        <f>IFERROR("間接経費率："&amp;TEXT(G53/G52*100,"0")&amp;"%","")</f>
        <v/>
      </c>
      <c r="J54" s="495"/>
      <c r="K54" s="86"/>
      <c r="L54" s="173" t="str">
        <f>IFERROR("間接経費率："&amp;TEXT(J53/J52*100,"0")&amp;"%","")</f>
        <v/>
      </c>
      <c r="M54" s="142"/>
      <c r="N54" s="299">
        <f>COUNTIF(F54,"&lt;&gt;間接経費率：30%")+COUNTIF(I54,"&lt;&gt;間接経費率：30%")+COUNTIF(L54,"&lt;&gt;間接経費率：30%")-COUNTBLANK(F54)-COUNTBLANK(I54)-COUNTBLANK(L54)</f>
        <v>0</v>
      </c>
    </row>
    <row r="55" spans="1:14" ht="30" customHeight="1" thickTop="1" thickBot="1">
      <c r="A55" s="123"/>
      <c r="B55" s="463" t="s">
        <v>288</v>
      </c>
      <c r="C55" s="464"/>
      <c r="D55" s="80">
        <f>D52+D53</f>
        <v>0</v>
      </c>
      <c r="E55" s="75"/>
      <c r="F55" s="174"/>
      <c r="G55" s="80">
        <f>G52+G53</f>
        <v>0</v>
      </c>
      <c r="H55" s="75"/>
      <c r="I55" s="174"/>
      <c r="J55" s="80">
        <f>J52+J53</f>
        <v>0</v>
      </c>
      <c r="K55" s="75"/>
      <c r="L55" s="175"/>
      <c r="M55" s="142"/>
    </row>
    <row r="56" spans="1:14" ht="15.75" customHeight="1">
      <c r="A56" s="123"/>
      <c r="B56" s="500" t="s">
        <v>118</v>
      </c>
      <c r="C56" s="500"/>
      <c r="D56" s="500"/>
      <c r="E56" s="500"/>
      <c r="F56" s="500"/>
      <c r="G56" s="500"/>
      <c r="H56" s="500"/>
      <c r="I56" s="500"/>
      <c r="J56" s="500"/>
      <c r="K56" s="500"/>
      <c r="L56" s="500"/>
      <c r="M56" s="123"/>
    </row>
    <row r="57" spans="1:14" ht="15.75" customHeight="1">
      <c r="A57" s="123"/>
      <c r="B57" s="498" t="s">
        <v>281</v>
      </c>
      <c r="C57" s="498"/>
      <c r="D57" s="498"/>
      <c r="E57" s="498"/>
      <c r="F57" s="498"/>
      <c r="G57" s="498"/>
      <c r="H57" s="498"/>
      <c r="I57" s="498"/>
      <c r="J57" s="498"/>
      <c r="K57" s="498"/>
      <c r="L57" s="498"/>
      <c r="M57" s="123"/>
    </row>
    <row r="58" spans="1:14" ht="30" customHeight="1">
      <c r="A58" s="123"/>
      <c r="B58" s="499"/>
      <c r="C58" s="499"/>
      <c r="D58" s="499"/>
      <c r="E58" s="499"/>
      <c r="F58" s="499"/>
      <c r="G58" s="499"/>
      <c r="H58" s="499"/>
      <c r="I58" s="499"/>
      <c r="J58" s="499"/>
      <c r="K58" s="499"/>
      <c r="L58" s="499"/>
      <c r="M58" s="123"/>
      <c r="N58" s="299">
        <f>LENB(B58)</f>
        <v>0</v>
      </c>
    </row>
    <row r="59" spans="1:14" ht="15.75">
      <c r="A59" s="123"/>
      <c r="B59" s="124"/>
      <c r="C59" s="125"/>
      <c r="D59" s="126"/>
      <c r="E59" s="126"/>
      <c r="F59" s="123"/>
      <c r="G59" s="126"/>
      <c r="H59" s="126"/>
      <c r="I59" s="123"/>
      <c r="J59" s="126"/>
      <c r="K59" s="126"/>
      <c r="L59" s="123"/>
      <c r="M59" s="123"/>
    </row>
    <row r="60" spans="1:14" ht="15.75"/>
    <row r="61" spans="1:14" ht="15.75"/>
    <row r="62" spans="1:14" ht="15.75"/>
    <row r="63" spans="1:14" ht="15.75" hidden="1" customHeight="1"/>
    <row r="64" spans="1:14" ht="15.75" hidden="1" customHeight="1"/>
    <row r="65" ht="15.75" hidden="1" customHeight="1"/>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 hidden="1" customHeight="1"/>
  </sheetData>
  <sheetProtection algorithmName="SHA-512" hashValue="U1AsbEErN+8klP+4lMINwarSMoiV52aSMZPHV0zEq5y/Z96UeklsayNXHaPhOFT4frGY8bxCWIAgUSHaKcKftg==" saltValue="W5BGr5EBcOAOAFLzUSzCGg==" spinCount="100000" sheet="1" objects="1" scenarios="1"/>
  <mergeCells count="24">
    <mergeCell ref="B58:L58"/>
    <mergeCell ref="B52:C52"/>
    <mergeCell ref="B4:C4"/>
    <mergeCell ref="D4:F4"/>
    <mergeCell ref="K4:L4"/>
    <mergeCell ref="D5:L5"/>
    <mergeCell ref="D6:L6"/>
    <mergeCell ref="B7:C7"/>
    <mergeCell ref="D7:F7"/>
    <mergeCell ref="G7:I7"/>
    <mergeCell ref="J7:L7"/>
    <mergeCell ref="B8:C8"/>
    <mergeCell ref="B9:C9"/>
    <mergeCell ref="B18:C18"/>
    <mergeCell ref="B27:C27"/>
    <mergeCell ref="B32:C32"/>
    <mergeCell ref="B57:L57"/>
    <mergeCell ref="B56:L56"/>
    <mergeCell ref="B53:C53"/>
    <mergeCell ref="D53:D54"/>
    <mergeCell ref="G53:G54"/>
    <mergeCell ref="J53:J54"/>
    <mergeCell ref="B54:C54"/>
    <mergeCell ref="B55:C55"/>
  </mergeCells>
  <phoneticPr fontId="1"/>
  <conditionalFormatting sqref="B58:L58">
    <cfRule type="expression" dxfId="19" priority="1">
      <formula>$N$54=0</formula>
    </cfRule>
    <cfRule type="expression" dxfId="18" priority="2">
      <formula>IF(AND($N$54&gt;0,$N$58=0),TRUE,FALSE)</formula>
    </cfRule>
  </conditionalFormatting>
  <conditionalFormatting sqref="D5:L6">
    <cfRule type="containsBlanks" dxfId="17" priority="3">
      <formula>LEN(TRIM(D5))=0</formula>
    </cfRule>
  </conditionalFormatting>
  <conditionalFormatting sqref="F10:F50">
    <cfRule type="expression" dxfId="16" priority="7">
      <formula>IF(AND(E10&gt;0,F10=""),TRUE,FALSE)</formula>
    </cfRule>
  </conditionalFormatting>
  <conditionalFormatting sqref="G9:L55">
    <cfRule type="expression" dxfId="15" priority="4">
      <formula>IF($D$4="1年間課題です",TRUE,FALSE)</formula>
    </cfRule>
  </conditionalFormatting>
  <conditionalFormatting sqref="I10:I50">
    <cfRule type="expression" dxfId="14" priority="8">
      <formula>IF(AND(H10&gt;0,I10=""),TRUE,FALSE)</formula>
    </cfRule>
  </conditionalFormatting>
  <conditionalFormatting sqref="J9:L55">
    <cfRule type="expression" dxfId="13" priority="5">
      <formula>IF(OR($D$4="1年間課題です",$D$4="2年間課題です"),TRUE,FALSE)</formula>
    </cfRule>
  </conditionalFormatting>
  <conditionalFormatting sqref="K10:K17 K19:K26 K28:K31 K33:K51 H10:H17 H19:H26 H28:H31 H33:H51 E10:E17 E19:E26 E28:E31 E33:E51">
    <cfRule type="containsBlanks" dxfId="12" priority="6">
      <formula>LEN(TRIM(E10))=0</formula>
    </cfRule>
  </conditionalFormatting>
  <conditionalFormatting sqref="L10:L50">
    <cfRule type="expression" dxfId="11" priority="9">
      <formula>IF(AND(K10&gt;0,L10=""),TRUE,FALSE)</formula>
    </cfRule>
  </conditionalFormatting>
  <dataValidations count="1">
    <dataValidation type="whole" allowBlank="1" showInputMessage="1" showErrorMessage="1" error="半角の数字を入力してください。" sqref="G10:H17 G19:H26 D10:E17 J19:K26 D19:E26 J10:K17 D28:E31 G28:H31 J28:K31 D33:E51 G33:H51 J33:K51 G53:G54 D53:D54 J53:J54" xr:uid="{89E7B605-D92F-4722-A62D-52DA0E37B34F}">
      <formula1>0</formula1>
      <formula2>999999</formula2>
    </dataValidation>
  </dataValidations>
  <pageMargins left="0.59055118110236227" right="0.59055118110236227" top="0.39370078740157483" bottom="0.39370078740157483" header="0.31496062992125984" footer="0.31496062992125984"/>
  <pageSetup paperSize="9" scale="7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58597-BB26-4E50-85A7-CBD32C642BCA}">
  <sheetPr>
    <pageSetUpPr fitToPage="1"/>
  </sheetPr>
  <dimension ref="A1:U86"/>
  <sheetViews>
    <sheetView showGridLines="0" zoomScaleNormal="100" zoomScaleSheetLayoutView="100" workbookViewId="0"/>
  </sheetViews>
  <sheetFormatPr defaultColWidth="0" defaultRowHeight="15.75" zeroHeight="1"/>
  <cols>
    <col min="1" max="1" width="1.33203125" style="44" customWidth="1"/>
    <col min="2" max="2" width="7.33203125" style="44" customWidth="1"/>
    <col min="3" max="3" width="12.77734375" style="44" customWidth="1"/>
    <col min="4" max="4" width="8.109375" style="45" customWidth="1"/>
    <col min="5" max="5" width="6.44140625" style="45" customWidth="1"/>
    <col min="6" max="6" width="12.77734375" style="45" customWidth="1"/>
    <col min="7" max="7" width="8.109375" style="45" customWidth="1"/>
    <col min="8" max="8" width="6.44140625" style="45" customWidth="1"/>
    <col min="9" max="9" width="12.77734375" style="45" customWidth="1"/>
    <col min="10" max="10" width="8.109375" style="45" customWidth="1"/>
    <col min="11" max="11" width="6.44140625" style="45" customWidth="1"/>
    <col min="12" max="12" width="12.77734375" style="45" customWidth="1"/>
    <col min="13" max="13" width="1.44140625" style="45" customWidth="1"/>
    <col min="14" max="14" width="15.21875" style="44" customWidth="1"/>
    <col min="15" max="15" width="1.109375" style="44" customWidth="1"/>
    <col min="16" max="16" width="7.77734375" style="44" hidden="1" customWidth="1"/>
    <col min="17" max="17" width="32.5546875" style="44" customWidth="1"/>
    <col min="18" max="20" width="0" style="44" hidden="1" customWidth="1"/>
    <col min="21" max="21" width="0" style="120" hidden="1" customWidth="1"/>
    <col min="22" max="16384" width="8.77734375" style="44" hidden="1"/>
  </cols>
  <sheetData>
    <row r="1" spans="1:17" ht="18.75" customHeight="1">
      <c r="A1" s="265" t="s">
        <v>119</v>
      </c>
      <c r="B1" s="265"/>
      <c r="C1" s="265"/>
      <c r="D1" s="265"/>
      <c r="E1" s="265"/>
      <c r="F1" s="265"/>
      <c r="G1" s="265"/>
      <c r="H1" s="265"/>
      <c r="I1" s="265"/>
      <c r="J1" s="265"/>
      <c r="K1" s="265"/>
      <c r="L1" s="265"/>
      <c r="M1" s="265"/>
      <c r="N1" s="265"/>
      <c r="O1" s="265"/>
    </row>
    <row r="2" spans="1:17">
      <c r="B2" s="147" t="s">
        <v>116</v>
      </c>
    </row>
    <row r="3" spans="1:17">
      <c r="B3" s="121" t="s">
        <v>109</v>
      </c>
    </row>
    <row r="4" spans="1:17">
      <c r="B4" s="206"/>
    </row>
    <row r="5" spans="1:17">
      <c r="B5" s="43" t="s">
        <v>67</v>
      </c>
    </row>
    <row r="6" spans="1:17" ht="11.25" customHeight="1">
      <c r="A6" s="123"/>
      <c r="B6" s="142"/>
      <c r="C6" s="123"/>
      <c r="D6" s="126"/>
      <c r="E6" s="126"/>
      <c r="F6" s="126"/>
      <c r="G6" s="126"/>
      <c r="H6" s="126"/>
      <c r="I6" s="126"/>
      <c r="J6" s="126"/>
      <c r="K6" s="126"/>
      <c r="L6" s="126"/>
      <c r="M6" s="126"/>
      <c r="N6" s="123"/>
      <c r="O6" s="123"/>
    </row>
    <row r="7" spans="1:17" ht="19.5" customHeight="1" thickBot="1">
      <c r="A7" s="123"/>
      <c r="B7" s="487" t="str">
        <f>【共通】課題情報!L10&amp;"課題です"</f>
        <v>#N/A年間課題です</v>
      </c>
      <c r="C7" s="487"/>
      <c r="G7" s="542"/>
      <c r="H7" s="542"/>
      <c r="I7" s="542"/>
      <c r="J7" s="542"/>
      <c r="K7" s="542"/>
      <c r="L7" s="542"/>
      <c r="M7" s="543" t="s">
        <v>68</v>
      </c>
      <c r="N7" s="543"/>
      <c r="O7" s="183"/>
      <c r="Q7" s="524"/>
    </row>
    <row r="8" spans="1:17" ht="21.6" customHeight="1">
      <c r="A8" s="123"/>
      <c r="B8" s="476" t="s">
        <v>244</v>
      </c>
      <c r="C8" s="477"/>
      <c r="D8" s="525">
        <f>【共通】課題情報!D10</f>
        <v>46478</v>
      </c>
      <c r="E8" s="526"/>
      <c r="F8" s="563"/>
      <c r="G8" s="525">
        <f>D8+365</f>
        <v>46843</v>
      </c>
      <c r="H8" s="526"/>
      <c r="I8" s="563"/>
      <c r="J8" s="525">
        <f>G8+365</f>
        <v>47208</v>
      </c>
      <c r="K8" s="526"/>
      <c r="L8" s="563"/>
      <c r="M8" s="540" t="s">
        <v>77</v>
      </c>
      <c r="N8" s="541"/>
      <c r="O8" s="184"/>
      <c r="Q8" s="524"/>
    </row>
    <row r="9" spans="1:17" ht="36.6" customHeight="1" thickBot="1">
      <c r="A9" s="123"/>
      <c r="B9" s="473"/>
      <c r="C9" s="478"/>
      <c r="D9" s="538">
        <f>D26</f>
        <v>0</v>
      </c>
      <c r="E9" s="564"/>
      <c r="F9" s="565"/>
      <c r="G9" s="538">
        <f>G26</f>
        <v>0</v>
      </c>
      <c r="H9" s="564"/>
      <c r="I9" s="565"/>
      <c r="J9" s="538">
        <f>J26</f>
        <v>0</v>
      </c>
      <c r="K9" s="564"/>
      <c r="L9" s="565"/>
      <c r="M9" s="538">
        <f>D9+G9+J9</f>
        <v>0</v>
      </c>
      <c r="N9" s="539"/>
      <c r="O9" s="185"/>
      <c r="P9" s="77" t="str">
        <f>IFERROR(VLOOKUP(VALUE(【共通】課題情報!P11),MST!N:P,3,0),"")</f>
        <v/>
      </c>
    </row>
    <row r="10" spans="1:17" ht="11.25" customHeight="1">
      <c r="A10" s="123"/>
      <c r="B10" s="123"/>
      <c r="C10" s="123"/>
      <c r="D10" s="528"/>
      <c r="E10" s="528"/>
      <c r="F10" s="528"/>
      <c r="G10" s="528"/>
      <c r="H10" s="528"/>
      <c r="I10" s="528"/>
      <c r="J10" s="528"/>
      <c r="K10" s="528"/>
      <c r="L10" s="528"/>
      <c r="M10" s="180"/>
      <c r="N10" s="181"/>
      <c r="O10" s="182"/>
    </row>
    <row r="11" spans="1:17" ht="32.25" customHeight="1">
      <c r="D11" s="568" t="str">
        <f>IFERROR(IF(D9&gt;$P$9,"上限額を超過しています",""),"")</f>
        <v/>
      </c>
      <c r="E11" s="568"/>
      <c r="F11" s="568"/>
      <c r="G11" s="568" t="str">
        <f>IFERROR(IF(G9&gt;$P$9,"上限額を超過しています",""),"")</f>
        <v/>
      </c>
      <c r="H11" s="568"/>
      <c r="I11" s="568"/>
      <c r="J11" s="568" t="str">
        <f>IFERROR(IF(J9&gt;$P$9,"上限額を超過しています",""),"")</f>
        <v/>
      </c>
      <c r="K11" s="568"/>
      <c r="L11" s="568"/>
      <c r="M11" s="201"/>
      <c r="N11" s="177" t="str">
        <f>IF(COUNTIF(D11:L11,"上限額を超過しています")&gt;0,"上限額を超過している年度があります","")</f>
        <v/>
      </c>
      <c r="O11" s="177"/>
    </row>
    <row r="12" spans="1:17">
      <c r="B12" s="43" t="s">
        <v>115</v>
      </c>
    </row>
    <row r="13" spans="1:17" ht="11.25" customHeight="1">
      <c r="A13" s="123"/>
      <c r="B13" s="142"/>
      <c r="C13" s="123"/>
      <c r="D13" s="126"/>
      <c r="E13" s="126"/>
      <c r="F13" s="126"/>
      <c r="G13" s="126"/>
      <c r="H13" s="126"/>
      <c r="I13" s="126"/>
      <c r="J13" s="126"/>
      <c r="K13" s="126"/>
      <c r="L13" s="126"/>
      <c r="M13" s="126"/>
      <c r="N13" s="123"/>
      <c r="O13" s="123"/>
    </row>
    <row r="14" spans="1:17" ht="19.5" customHeight="1" thickBot="1">
      <c r="A14" s="123"/>
      <c r="B14" s="448" t="str">
        <f>B7</f>
        <v>#N/A年間課題です</v>
      </c>
      <c r="C14" s="448"/>
      <c r="M14" s="543" t="s">
        <v>68</v>
      </c>
      <c r="N14" s="543"/>
      <c r="O14" s="183"/>
    </row>
    <row r="15" spans="1:17" ht="24" customHeight="1">
      <c r="A15" s="123"/>
      <c r="B15" s="566" t="s">
        <v>47</v>
      </c>
      <c r="C15" s="567"/>
      <c r="D15" s="525">
        <f>$D$8</f>
        <v>46478</v>
      </c>
      <c r="E15" s="526"/>
      <c r="F15" s="563"/>
      <c r="G15" s="525">
        <f>$G$8</f>
        <v>46843</v>
      </c>
      <c r="H15" s="526"/>
      <c r="I15" s="563"/>
      <c r="J15" s="525">
        <f>$J$8</f>
        <v>47208</v>
      </c>
      <c r="K15" s="526"/>
      <c r="L15" s="527"/>
      <c r="M15" s="544" t="s">
        <v>76</v>
      </c>
      <c r="N15" s="541"/>
      <c r="O15" s="184"/>
    </row>
    <row r="16" spans="1:17" ht="24" customHeight="1">
      <c r="A16" s="123"/>
      <c r="B16" s="54" t="s">
        <v>60</v>
      </c>
      <c r="C16" s="55" t="s">
        <v>48</v>
      </c>
      <c r="D16" s="535">
        <f>D36</f>
        <v>0</v>
      </c>
      <c r="E16" s="536"/>
      <c r="F16" s="537"/>
      <c r="G16" s="535">
        <f>G36</f>
        <v>0</v>
      </c>
      <c r="H16" s="536"/>
      <c r="I16" s="537"/>
      <c r="J16" s="535">
        <f>J36</f>
        <v>0</v>
      </c>
      <c r="K16" s="536"/>
      <c r="L16" s="588"/>
      <c r="M16" s="549">
        <f t="shared" ref="M16:M23" si="0">D16+G16+J16</f>
        <v>0</v>
      </c>
      <c r="N16" s="550"/>
      <c r="O16" s="187"/>
    </row>
    <row r="17" spans="1:21" ht="24" customHeight="1">
      <c r="A17" s="123"/>
      <c r="B17" s="58"/>
      <c r="C17" s="59" t="s">
        <v>49</v>
      </c>
      <c r="D17" s="532">
        <f>D40</f>
        <v>0</v>
      </c>
      <c r="E17" s="533"/>
      <c r="F17" s="534"/>
      <c r="G17" s="532">
        <f>G40</f>
        <v>0</v>
      </c>
      <c r="H17" s="533"/>
      <c r="I17" s="534"/>
      <c r="J17" s="532">
        <f>J40</f>
        <v>0</v>
      </c>
      <c r="K17" s="533"/>
      <c r="L17" s="587"/>
      <c r="M17" s="559">
        <f t="shared" si="0"/>
        <v>0</v>
      </c>
      <c r="N17" s="560"/>
      <c r="O17" s="187"/>
    </row>
    <row r="18" spans="1:21" s="43" customFormat="1" ht="24" customHeight="1">
      <c r="A18" s="142"/>
      <c r="B18" s="62" t="s">
        <v>61</v>
      </c>
      <c r="C18" s="63"/>
      <c r="D18" s="511">
        <f>D44</f>
        <v>0</v>
      </c>
      <c r="E18" s="512"/>
      <c r="F18" s="513"/>
      <c r="G18" s="511">
        <f>G44</f>
        <v>0</v>
      </c>
      <c r="H18" s="512"/>
      <c r="I18" s="513"/>
      <c r="J18" s="511">
        <f>J44</f>
        <v>0</v>
      </c>
      <c r="K18" s="512"/>
      <c r="L18" s="586"/>
      <c r="M18" s="561">
        <f t="shared" si="0"/>
        <v>0</v>
      </c>
      <c r="N18" s="562"/>
      <c r="O18" s="187"/>
      <c r="U18" s="147"/>
    </row>
    <row r="19" spans="1:21" s="43" customFormat="1" ht="24" customHeight="1">
      <c r="A19" s="142"/>
      <c r="B19" s="62" t="s">
        <v>62</v>
      </c>
      <c r="C19" s="63"/>
      <c r="D19" s="511">
        <f>D53</f>
        <v>0</v>
      </c>
      <c r="E19" s="512"/>
      <c r="F19" s="513"/>
      <c r="G19" s="511">
        <f>G53</f>
        <v>0</v>
      </c>
      <c r="H19" s="512"/>
      <c r="I19" s="513"/>
      <c r="J19" s="511">
        <f>J53</f>
        <v>0</v>
      </c>
      <c r="K19" s="512"/>
      <c r="L19" s="586"/>
      <c r="M19" s="561">
        <f t="shared" si="0"/>
        <v>0</v>
      </c>
      <c r="N19" s="562"/>
      <c r="O19" s="187"/>
      <c r="U19" s="147"/>
    </row>
    <row r="20" spans="1:21" ht="24" customHeight="1">
      <c r="A20" s="123"/>
      <c r="B20" s="66" t="s">
        <v>63</v>
      </c>
      <c r="C20" s="55" t="s">
        <v>53</v>
      </c>
      <c r="D20" s="535">
        <f>D59</f>
        <v>0</v>
      </c>
      <c r="E20" s="536"/>
      <c r="F20" s="537"/>
      <c r="G20" s="535">
        <f>G59</f>
        <v>0</v>
      </c>
      <c r="H20" s="536"/>
      <c r="I20" s="537"/>
      <c r="J20" s="535">
        <f>J59</f>
        <v>0</v>
      </c>
      <c r="K20" s="536"/>
      <c r="L20" s="588"/>
      <c r="M20" s="549">
        <f t="shared" si="0"/>
        <v>0</v>
      </c>
      <c r="N20" s="550"/>
      <c r="O20" s="187"/>
    </row>
    <row r="21" spans="1:21" ht="24" customHeight="1" thickBot="1">
      <c r="A21" s="123"/>
      <c r="B21" s="67"/>
      <c r="C21" s="68" t="s">
        <v>75</v>
      </c>
      <c r="D21" s="529">
        <f>D58-D59</f>
        <v>0</v>
      </c>
      <c r="E21" s="530"/>
      <c r="F21" s="531"/>
      <c r="G21" s="529">
        <f>G58-G59</f>
        <v>0</v>
      </c>
      <c r="H21" s="530"/>
      <c r="I21" s="531"/>
      <c r="J21" s="529">
        <f>J58-J59</f>
        <v>0</v>
      </c>
      <c r="K21" s="530"/>
      <c r="L21" s="589"/>
      <c r="M21" s="551">
        <f t="shared" si="0"/>
        <v>0</v>
      </c>
      <c r="N21" s="552"/>
      <c r="O21" s="187"/>
    </row>
    <row r="22" spans="1:21" ht="30" customHeight="1" thickTop="1" thickBot="1">
      <c r="A22" s="123"/>
      <c r="B22" s="467" t="s">
        <v>69</v>
      </c>
      <c r="C22" s="468"/>
      <c r="D22" s="569">
        <f>D78</f>
        <v>0</v>
      </c>
      <c r="E22" s="570"/>
      <c r="F22" s="581"/>
      <c r="G22" s="569">
        <f>G78</f>
        <v>0</v>
      </c>
      <c r="H22" s="570"/>
      <c r="I22" s="581"/>
      <c r="J22" s="569">
        <f>J78</f>
        <v>0</v>
      </c>
      <c r="K22" s="570"/>
      <c r="L22" s="571"/>
      <c r="M22" s="553">
        <f t="shared" si="0"/>
        <v>0</v>
      </c>
      <c r="N22" s="554"/>
      <c r="O22" s="188"/>
    </row>
    <row r="23" spans="1:21" ht="15.6" customHeight="1" thickTop="1">
      <c r="A23" s="123"/>
      <c r="B23" s="467" t="s">
        <v>113</v>
      </c>
      <c r="C23" s="468"/>
      <c r="D23" s="572">
        <f>D79</f>
        <v>0</v>
      </c>
      <c r="E23" s="573"/>
      <c r="F23" s="579"/>
      <c r="G23" s="572">
        <f>G79</f>
        <v>0</v>
      </c>
      <c r="H23" s="573"/>
      <c r="I23" s="579"/>
      <c r="J23" s="572">
        <f>J79</f>
        <v>0</v>
      </c>
      <c r="K23" s="573"/>
      <c r="L23" s="574"/>
      <c r="M23" s="555">
        <f t="shared" si="0"/>
        <v>0</v>
      </c>
      <c r="N23" s="556"/>
      <c r="O23" s="188"/>
    </row>
    <row r="24" spans="1:21" ht="15.6" customHeight="1" thickBot="1">
      <c r="A24" s="123"/>
      <c r="B24" s="514" t="str">
        <f>B80</f>
        <v>（原則、直接経費の30％）</v>
      </c>
      <c r="C24" s="515"/>
      <c r="D24" s="575"/>
      <c r="E24" s="576"/>
      <c r="F24" s="580"/>
      <c r="G24" s="575"/>
      <c r="H24" s="576"/>
      <c r="I24" s="580"/>
      <c r="J24" s="575"/>
      <c r="K24" s="576"/>
      <c r="L24" s="577"/>
      <c r="M24" s="557"/>
      <c r="N24" s="558"/>
      <c r="O24" s="266"/>
    </row>
    <row r="25" spans="1:21" ht="30" customHeight="1" thickTop="1" thickBot="1">
      <c r="A25" s="123"/>
      <c r="B25" s="467" t="s">
        <v>130</v>
      </c>
      <c r="C25" s="468"/>
      <c r="D25" s="569">
        <f>D81</f>
        <v>0</v>
      </c>
      <c r="E25" s="570"/>
      <c r="F25" s="581"/>
      <c r="G25" s="569">
        <f>G81</f>
        <v>0</v>
      </c>
      <c r="H25" s="570"/>
      <c r="I25" s="581"/>
      <c r="J25" s="569">
        <f>J81</f>
        <v>0</v>
      </c>
      <c r="K25" s="570"/>
      <c r="L25" s="571"/>
      <c r="M25" s="553">
        <f>D25+G25+J25</f>
        <v>0</v>
      </c>
      <c r="N25" s="554"/>
      <c r="O25" s="188"/>
    </row>
    <row r="26" spans="1:21" ht="30" customHeight="1" thickTop="1" thickBot="1">
      <c r="A26" s="123"/>
      <c r="B26" s="582" t="s">
        <v>132</v>
      </c>
      <c r="C26" s="583"/>
      <c r="D26" s="516">
        <f>D82</f>
        <v>0</v>
      </c>
      <c r="E26" s="517"/>
      <c r="F26" s="518"/>
      <c r="G26" s="516">
        <f>G82</f>
        <v>0</v>
      </c>
      <c r="H26" s="517"/>
      <c r="I26" s="518"/>
      <c r="J26" s="516">
        <f>J82</f>
        <v>0</v>
      </c>
      <c r="K26" s="517"/>
      <c r="L26" s="578"/>
      <c r="M26" s="545">
        <f>D26+G26+J26</f>
        <v>0</v>
      </c>
      <c r="N26" s="546"/>
      <c r="O26" s="188"/>
    </row>
    <row r="27" spans="1:21" ht="30" customHeight="1" thickBot="1">
      <c r="A27" s="123"/>
      <c r="B27" s="522" t="s">
        <v>129</v>
      </c>
      <c r="C27" s="523"/>
      <c r="D27" s="506">
        <f>ROUNDDOWN(D26/2,0)</f>
        <v>0</v>
      </c>
      <c r="E27" s="507"/>
      <c r="F27" s="508"/>
      <c r="G27" s="506">
        <f>ROUNDDOWN(G26/2,0)</f>
        <v>0</v>
      </c>
      <c r="H27" s="507"/>
      <c r="I27" s="508"/>
      <c r="J27" s="506">
        <f>ROUNDDOWN(J26/2,0)</f>
        <v>0</v>
      </c>
      <c r="K27" s="507"/>
      <c r="L27" s="510"/>
      <c r="M27" s="547">
        <f>D27+G27+J27</f>
        <v>0</v>
      </c>
      <c r="N27" s="548"/>
      <c r="O27" s="188"/>
    </row>
    <row r="28" spans="1:21" ht="11.25" customHeight="1">
      <c r="A28" s="123"/>
      <c r="B28" s="190"/>
      <c r="C28" s="191"/>
      <c r="D28" s="192"/>
      <c r="E28" s="192"/>
      <c r="F28" s="192"/>
      <c r="G28" s="192"/>
      <c r="H28" s="192"/>
      <c r="I28" s="192"/>
      <c r="J28" s="192"/>
      <c r="K28" s="192"/>
      <c r="L28" s="192"/>
      <c r="M28" s="192"/>
      <c r="N28" s="189"/>
      <c r="O28" s="189"/>
    </row>
    <row r="29" spans="1:21" ht="18" customHeight="1">
      <c r="B29" s="89"/>
      <c r="C29" s="90"/>
      <c r="D29" s="85"/>
      <c r="E29" s="85"/>
      <c r="F29" s="85"/>
      <c r="G29" s="85"/>
      <c r="H29" s="85"/>
      <c r="I29" s="85"/>
      <c r="J29" s="85"/>
      <c r="K29" s="85"/>
      <c r="L29" s="85"/>
      <c r="M29" s="85"/>
      <c r="N29" s="91"/>
      <c r="O29" s="91"/>
    </row>
    <row r="30" spans="1:21" ht="18" customHeight="1">
      <c r="B30" s="43" t="s">
        <v>114</v>
      </c>
      <c r="C30" s="90"/>
      <c r="D30" s="85"/>
      <c r="E30" s="85"/>
      <c r="F30" s="85"/>
      <c r="G30" s="85"/>
      <c r="H30" s="85"/>
      <c r="I30" s="85"/>
      <c r="J30" s="85"/>
      <c r="K30" s="85"/>
      <c r="L30" s="85"/>
      <c r="M30" s="85"/>
      <c r="N30" s="91"/>
      <c r="O30" s="91"/>
    </row>
    <row r="31" spans="1:21" ht="11.25" customHeight="1">
      <c r="A31" s="123"/>
      <c r="B31" s="142"/>
      <c r="C31" s="191"/>
      <c r="D31" s="192"/>
      <c r="E31" s="192"/>
      <c r="F31" s="192"/>
      <c r="G31" s="192"/>
      <c r="H31" s="192"/>
      <c r="I31" s="192"/>
      <c r="J31" s="192"/>
      <c r="K31" s="192"/>
      <c r="L31" s="192"/>
      <c r="M31" s="192"/>
      <c r="N31" s="91"/>
      <c r="O31" s="91"/>
    </row>
    <row r="32" spans="1:21" ht="18" customHeight="1" thickBot="1">
      <c r="A32" s="123"/>
      <c r="B32" s="448" t="str">
        <f>B7</f>
        <v>#N/A年間課題です</v>
      </c>
      <c r="C32" s="448"/>
      <c r="D32" s="85"/>
      <c r="E32" s="85"/>
      <c r="F32" s="85"/>
      <c r="G32" s="85"/>
      <c r="H32" s="85"/>
      <c r="I32" s="85"/>
      <c r="J32" s="509" t="s">
        <v>68</v>
      </c>
      <c r="K32" s="509"/>
      <c r="L32" s="509"/>
      <c r="M32" s="193"/>
      <c r="N32" s="91"/>
      <c r="O32" s="91"/>
    </row>
    <row r="33" spans="1:13">
      <c r="A33" s="123"/>
      <c r="B33" s="520"/>
      <c r="C33" s="521"/>
      <c r="D33" s="503">
        <f>$D$8</f>
        <v>46478</v>
      </c>
      <c r="E33" s="503"/>
      <c r="F33" s="503"/>
      <c r="G33" s="503">
        <f>$G$8</f>
        <v>46843</v>
      </c>
      <c r="H33" s="503"/>
      <c r="I33" s="519"/>
      <c r="J33" s="503">
        <f>$J$8</f>
        <v>47208</v>
      </c>
      <c r="K33" s="504"/>
      <c r="L33" s="505"/>
      <c r="M33" s="136"/>
    </row>
    <row r="34" spans="1:13">
      <c r="A34" s="123"/>
      <c r="B34" s="465" t="s">
        <v>47</v>
      </c>
      <c r="C34" s="466"/>
      <c r="D34" s="137" t="s">
        <v>160</v>
      </c>
      <c r="E34" s="138" t="s">
        <v>64</v>
      </c>
      <c r="F34" s="139" t="s">
        <v>65</v>
      </c>
      <c r="G34" s="137" t="s">
        <v>160</v>
      </c>
      <c r="H34" s="138" t="s">
        <v>64</v>
      </c>
      <c r="I34" s="139" t="s">
        <v>65</v>
      </c>
      <c r="J34" s="137" t="s">
        <v>160</v>
      </c>
      <c r="K34" s="138" t="s">
        <v>64</v>
      </c>
      <c r="L34" s="140" t="s">
        <v>65</v>
      </c>
      <c r="M34" s="141"/>
    </row>
    <row r="35" spans="1:13" ht="18.600000000000001" customHeight="1">
      <c r="A35" s="123"/>
      <c r="B35" s="496" t="s">
        <v>60</v>
      </c>
      <c r="C35" s="497"/>
      <c r="D35" s="363">
        <f>SUM(D36:D43)</f>
        <v>0</v>
      </c>
      <c r="E35" s="364"/>
      <c r="F35" s="305"/>
      <c r="G35" s="363">
        <f>SUM(G36:G43)</f>
        <v>0</v>
      </c>
      <c r="H35" s="364"/>
      <c r="I35" s="305"/>
      <c r="J35" s="363">
        <f>SUM(J36:J43)</f>
        <v>0</v>
      </c>
      <c r="K35" s="364"/>
      <c r="L35" s="306"/>
      <c r="M35" s="267"/>
    </row>
    <row r="36" spans="1:13">
      <c r="A36" s="123"/>
      <c r="B36" s="148"/>
      <c r="C36" s="300" t="s">
        <v>48</v>
      </c>
      <c r="D36" s="365">
        <f>SUM(E36:E39)</f>
        <v>0</v>
      </c>
      <c r="E36" s="366"/>
      <c r="F36" s="309"/>
      <c r="G36" s="365">
        <f>SUM(H36:H39)</f>
        <v>0</v>
      </c>
      <c r="H36" s="366"/>
      <c r="I36" s="309"/>
      <c r="J36" s="365">
        <f>SUM(K36:K39)</f>
        <v>0</v>
      </c>
      <c r="K36" s="366"/>
      <c r="L36" s="311"/>
      <c r="M36" s="218"/>
    </row>
    <row r="37" spans="1:13">
      <c r="A37" s="123"/>
      <c r="B37" s="148"/>
      <c r="C37" s="151"/>
      <c r="D37" s="367"/>
      <c r="E37" s="368"/>
      <c r="F37" s="318"/>
      <c r="G37" s="367"/>
      <c r="H37" s="368"/>
      <c r="I37" s="318"/>
      <c r="J37" s="367"/>
      <c r="K37" s="368"/>
      <c r="L37" s="320"/>
      <c r="M37" s="218"/>
    </row>
    <row r="38" spans="1:13">
      <c r="A38" s="123"/>
      <c r="B38" s="148"/>
      <c r="C38" s="296" t="s">
        <v>280</v>
      </c>
      <c r="D38" s="367"/>
      <c r="E38" s="369"/>
      <c r="F38" s="325"/>
      <c r="G38" s="367"/>
      <c r="H38" s="369"/>
      <c r="I38" s="325"/>
      <c r="J38" s="367"/>
      <c r="K38" s="369"/>
      <c r="L38" s="327"/>
      <c r="M38" s="218"/>
    </row>
    <row r="39" spans="1:13">
      <c r="A39" s="123"/>
      <c r="B39" s="148"/>
      <c r="C39" s="297" t="s">
        <v>279</v>
      </c>
      <c r="D39" s="370"/>
      <c r="E39" s="369"/>
      <c r="F39" s="325" t="s">
        <v>158</v>
      </c>
      <c r="G39" s="370"/>
      <c r="H39" s="369"/>
      <c r="I39" s="325" t="s">
        <v>158</v>
      </c>
      <c r="J39" s="370"/>
      <c r="K39" s="369"/>
      <c r="L39" s="327" t="s">
        <v>158</v>
      </c>
      <c r="M39" s="218"/>
    </row>
    <row r="40" spans="1:13">
      <c r="A40" s="123"/>
      <c r="B40" s="148"/>
      <c r="C40" s="301" t="s">
        <v>49</v>
      </c>
      <c r="D40" s="371">
        <f>SUM(E40:E43)</f>
        <v>0</v>
      </c>
      <c r="E40" s="369"/>
      <c r="F40" s="325"/>
      <c r="G40" s="371">
        <f>SUM(H40:H43)</f>
        <v>0</v>
      </c>
      <c r="H40" s="369"/>
      <c r="I40" s="325"/>
      <c r="J40" s="371">
        <f>SUM(K40:K43)</f>
        <v>0</v>
      </c>
      <c r="K40" s="369"/>
      <c r="L40" s="327"/>
      <c r="M40" s="218"/>
    </row>
    <row r="41" spans="1:13">
      <c r="A41" s="123"/>
      <c r="B41" s="148"/>
      <c r="C41" s="158"/>
      <c r="D41" s="367"/>
      <c r="E41" s="369"/>
      <c r="F41" s="325"/>
      <c r="G41" s="367"/>
      <c r="H41" s="369"/>
      <c r="I41" s="325"/>
      <c r="J41" s="367"/>
      <c r="K41" s="369"/>
      <c r="L41" s="327"/>
      <c r="M41" s="218"/>
    </row>
    <row r="42" spans="1:13">
      <c r="A42" s="123"/>
      <c r="B42" s="148"/>
      <c r="C42" s="296" t="s">
        <v>280</v>
      </c>
      <c r="D42" s="367"/>
      <c r="E42" s="369"/>
      <c r="F42" s="325"/>
      <c r="G42" s="367"/>
      <c r="H42" s="369"/>
      <c r="I42" s="325"/>
      <c r="J42" s="367"/>
      <c r="K42" s="369"/>
      <c r="L42" s="327"/>
      <c r="M42" s="218"/>
    </row>
    <row r="43" spans="1:13">
      <c r="A43" s="123"/>
      <c r="B43" s="148"/>
      <c r="C43" s="297" t="s">
        <v>279</v>
      </c>
      <c r="D43" s="367"/>
      <c r="E43" s="368"/>
      <c r="F43" s="318" t="s">
        <v>158</v>
      </c>
      <c r="G43" s="367"/>
      <c r="H43" s="368"/>
      <c r="I43" s="318" t="s">
        <v>158</v>
      </c>
      <c r="J43" s="367"/>
      <c r="K43" s="368"/>
      <c r="L43" s="320" t="s">
        <v>158</v>
      </c>
      <c r="M43" s="218"/>
    </row>
    <row r="44" spans="1:13" ht="18.600000000000001" customHeight="1">
      <c r="A44" s="123"/>
      <c r="B44" s="496" t="s">
        <v>61</v>
      </c>
      <c r="C44" s="497"/>
      <c r="D44" s="363">
        <f>SUM(D45:D52)</f>
        <v>0</v>
      </c>
      <c r="E44" s="364"/>
      <c r="F44" s="305"/>
      <c r="G44" s="363">
        <f>SUM(G45:G52)</f>
        <v>0</v>
      </c>
      <c r="H44" s="364"/>
      <c r="I44" s="305"/>
      <c r="J44" s="363">
        <f>SUM(J45:J52)</f>
        <v>0</v>
      </c>
      <c r="K44" s="364"/>
      <c r="L44" s="306"/>
      <c r="M44" s="267"/>
    </row>
    <row r="45" spans="1:13">
      <c r="A45" s="123"/>
      <c r="B45" s="148"/>
      <c r="C45" s="300" t="s">
        <v>50</v>
      </c>
      <c r="D45" s="365">
        <f>SUM(E45:E48)</f>
        <v>0</v>
      </c>
      <c r="E45" s="366"/>
      <c r="F45" s="309"/>
      <c r="G45" s="365">
        <f>SUM(H45:H48)</f>
        <v>0</v>
      </c>
      <c r="H45" s="366"/>
      <c r="I45" s="309"/>
      <c r="J45" s="365">
        <f>SUM(K45:K48)</f>
        <v>0</v>
      </c>
      <c r="K45" s="366"/>
      <c r="L45" s="311"/>
      <c r="M45" s="218"/>
    </row>
    <row r="46" spans="1:13">
      <c r="A46" s="123"/>
      <c r="B46" s="148"/>
      <c r="C46" s="151"/>
      <c r="D46" s="367"/>
      <c r="E46" s="369"/>
      <c r="F46" s="325"/>
      <c r="G46" s="367"/>
      <c r="H46" s="369"/>
      <c r="I46" s="325"/>
      <c r="J46" s="367"/>
      <c r="K46" s="369"/>
      <c r="L46" s="327"/>
      <c r="M46" s="218"/>
    </row>
    <row r="47" spans="1:13">
      <c r="A47" s="123"/>
      <c r="B47" s="148"/>
      <c r="C47" s="296" t="s">
        <v>280</v>
      </c>
      <c r="D47" s="367"/>
      <c r="E47" s="369"/>
      <c r="F47" s="325"/>
      <c r="G47" s="367"/>
      <c r="H47" s="369"/>
      <c r="I47" s="325"/>
      <c r="J47" s="367"/>
      <c r="K47" s="369"/>
      <c r="L47" s="327"/>
      <c r="M47" s="218"/>
    </row>
    <row r="48" spans="1:13">
      <c r="A48" s="123"/>
      <c r="B48" s="148"/>
      <c r="C48" s="297" t="s">
        <v>279</v>
      </c>
      <c r="D48" s="370"/>
      <c r="E48" s="369"/>
      <c r="F48" s="325" t="s">
        <v>158</v>
      </c>
      <c r="G48" s="370"/>
      <c r="H48" s="369"/>
      <c r="I48" s="325" t="s">
        <v>158</v>
      </c>
      <c r="J48" s="370"/>
      <c r="K48" s="369"/>
      <c r="L48" s="327" t="s">
        <v>158</v>
      </c>
      <c r="M48" s="218"/>
    </row>
    <row r="49" spans="1:13">
      <c r="A49" s="123"/>
      <c r="B49" s="148"/>
      <c r="C49" s="301" t="s">
        <v>51</v>
      </c>
      <c r="D49" s="371">
        <f>SUM(E49:E52)</f>
        <v>0</v>
      </c>
      <c r="E49" s="369"/>
      <c r="F49" s="325"/>
      <c r="G49" s="371">
        <f>SUM(H49:H52)</f>
        <v>0</v>
      </c>
      <c r="H49" s="369"/>
      <c r="I49" s="325"/>
      <c r="J49" s="371">
        <f>SUM(K49:K52)</f>
        <v>0</v>
      </c>
      <c r="K49" s="369"/>
      <c r="L49" s="327"/>
      <c r="M49" s="218"/>
    </row>
    <row r="50" spans="1:13">
      <c r="A50" s="123"/>
      <c r="B50" s="148"/>
      <c r="C50" s="151"/>
      <c r="D50" s="367"/>
      <c r="E50" s="369"/>
      <c r="F50" s="325"/>
      <c r="G50" s="367"/>
      <c r="H50" s="369"/>
      <c r="I50" s="325"/>
      <c r="J50" s="367"/>
      <c r="K50" s="369"/>
      <c r="L50" s="327"/>
      <c r="M50" s="218"/>
    </row>
    <row r="51" spans="1:13">
      <c r="A51" s="123"/>
      <c r="B51" s="148"/>
      <c r="C51" s="296" t="s">
        <v>280</v>
      </c>
      <c r="D51" s="367"/>
      <c r="E51" s="369"/>
      <c r="F51" s="325"/>
      <c r="G51" s="367"/>
      <c r="H51" s="369"/>
      <c r="I51" s="325"/>
      <c r="J51" s="367"/>
      <c r="K51" s="369"/>
      <c r="L51" s="327"/>
      <c r="M51" s="218"/>
    </row>
    <row r="52" spans="1:13">
      <c r="A52" s="123"/>
      <c r="B52" s="165"/>
      <c r="C52" s="297" t="s">
        <v>279</v>
      </c>
      <c r="D52" s="372"/>
      <c r="E52" s="373"/>
      <c r="F52" s="335" t="s">
        <v>158</v>
      </c>
      <c r="G52" s="372"/>
      <c r="H52" s="373"/>
      <c r="I52" s="335" t="s">
        <v>158</v>
      </c>
      <c r="J52" s="372"/>
      <c r="K52" s="373"/>
      <c r="L52" s="337" t="s">
        <v>158</v>
      </c>
      <c r="M52" s="218"/>
    </row>
    <row r="53" spans="1:13" ht="18.600000000000001" customHeight="1">
      <c r="A53" s="123"/>
      <c r="B53" s="496" t="s">
        <v>62</v>
      </c>
      <c r="C53" s="497"/>
      <c r="D53" s="363">
        <f>D54</f>
        <v>0</v>
      </c>
      <c r="E53" s="364"/>
      <c r="F53" s="305"/>
      <c r="G53" s="363">
        <f>G54</f>
        <v>0</v>
      </c>
      <c r="H53" s="364"/>
      <c r="I53" s="305"/>
      <c r="J53" s="363">
        <f>J54</f>
        <v>0</v>
      </c>
      <c r="K53" s="364"/>
      <c r="L53" s="306"/>
      <c r="M53" s="267"/>
    </row>
    <row r="54" spans="1:13">
      <c r="A54" s="123"/>
      <c r="B54" s="148"/>
      <c r="C54" s="300" t="s">
        <v>52</v>
      </c>
      <c r="D54" s="365">
        <f>SUM(E54:E57)</f>
        <v>0</v>
      </c>
      <c r="E54" s="374"/>
      <c r="F54" s="343"/>
      <c r="G54" s="365">
        <f>SUM(H54:H57)</f>
        <v>0</v>
      </c>
      <c r="H54" s="374"/>
      <c r="I54" s="343"/>
      <c r="J54" s="365">
        <f>SUM(K54:K57)</f>
        <v>0</v>
      </c>
      <c r="K54" s="374"/>
      <c r="L54" s="344"/>
      <c r="M54" s="218"/>
    </row>
    <row r="55" spans="1:13">
      <c r="A55" s="123"/>
      <c r="B55" s="148"/>
      <c r="C55" s="151"/>
      <c r="D55" s="367"/>
      <c r="E55" s="369"/>
      <c r="F55" s="325"/>
      <c r="G55" s="367"/>
      <c r="H55" s="369"/>
      <c r="I55" s="325"/>
      <c r="J55" s="367"/>
      <c r="K55" s="369"/>
      <c r="L55" s="327"/>
      <c r="M55" s="218"/>
    </row>
    <row r="56" spans="1:13">
      <c r="A56" s="123"/>
      <c r="B56" s="148"/>
      <c r="C56" s="296" t="s">
        <v>280</v>
      </c>
      <c r="D56" s="367"/>
      <c r="E56" s="369"/>
      <c r="F56" s="325"/>
      <c r="G56" s="367"/>
      <c r="H56" s="369"/>
      <c r="I56" s="325"/>
      <c r="J56" s="367"/>
      <c r="K56" s="369"/>
      <c r="L56" s="327"/>
      <c r="M56" s="218"/>
    </row>
    <row r="57" spans="1:13">
      <c r="A57" s="123"/>
      <c r="B57" s="148"/>
      <c r="C57" s="297" t="s">
        <v>279</v>
      </c>
      <c r="D57" s="367"/>
      <c r="E57" s="368"/>
      <c r="F57" s="318" t="s">
        <v>158</v>
      </c>
      <c r="G57" s="367"/>
      <c r="H57" s="368"/>
      <c r="I57" s="318" t="s">
        <v>158</v>
      </c>
      <c r="J57" s="367"/>
      <c r="K57" s="368"/>
      <c r="L57" s="320" t="s">
        <v>158</v>
      </c>
      <c r="M57" s="218"/>
    </row>
    <row r="58" spans="1:13" ht="18.600000000000001" customHeight="1">
      <c r="A58" s="123"/>
      <c r="B58" s="496" t="s">
        <v>63</v>
      </c>
      <c r="C58" s="497"/>
      <c r="D58" s="363">
        <f>SUM(D59:D77)</f>
        <v>0</v>
      </c>
      <c r="E58" s="364"/>
      <c r="F58" s="305"/>
      <c r="G58" s="363">
        <f>SUM(G59:G77)</f>
        <v>0</v>
      </c>
      <c r="H58" s="364"/>
      <c r="I58" s="305"/>
      <c r="J58" s="363">
        <f>SUM(J59:J77)</f>
        <v>0</v>
      </c>
      <c r="K58" s="364"/>
      <c r="L58" s="306"/>
      <c r="M58" s="267"/>
    </row>
    <row r="59" spans="1:13">
      <c r="A59" s="123"/>
      <c r="B59" s="148"/>
      <c r="C59" s="300" t="s">
        <v>81</v>
      </c>
      <c r="D59" s="365">
        <f>SUM(E59:E62)</f>
        <v>0</v>
      </c>
      <c r="E59" s="366"/>
      <c r="F59" s="309"/>
      <c r="G59" s="365">
        <f>SUM(H59:H62)</f>
        <v>0</v>
      </c>
      <c r="H59" s="366"/>
      <c r="I59" s="309"/>
      <c r="J59" s="365">
        <f>SUM(K59:K62)</f>
        <v>0</v>
      </c>
      <c r="K59" s="366"/>
      <c r="L59" s="311"/>
      <c r="M59" s="218"/>
    </row>
    <row r="60" spans="1:13">
      <c r="A60" s="123"/>
      <c r="B60" s="148"/>
      <c r="C60" s="151"/>
      <c r="D60" s="367"/>
      <c r="E60" s="375"/>
      <c r="F60" s="314"/>
      <c r="G60" s="367"/>
      <c r="H60" s="375"/>
      <c r="I60" s="314"/>
      <c r="J60" s="367"/>
      <c r="K60" s="375"/>
      <c r="L60" s="316"/>
      <c r="M60" s="218"/>
    </row>
    <row r="61" spans="1:13">
      <c r="A61" s="123"/>
      <c r="B61" s="148"/>
      <c r="C61" s="296" t="s">
        <v>280</v>
      </c>
      <c r="D61" s="367"/>
      <c r="E61" s="375"/>
      <c r="F61" s="314"/>
      <c r="G61" s="367"/>
      <c r="H61" s="375"/>
      <c r="I61" s="314"/>
      <c r="J61" s="367"/>
      <c r="K61" s="375"/>
      <c r="L61" s="316"/>
      <c r="M61" s="218"/>
    </row>
    <row r="62" spans="1:13">
      <c r="A62" s="123"/>
      <c r="B62" s="148"/>
      <c r="C62" s="297" t="s">
        <v>279</v>
      </c>
      <c r="D62" s="370"/>
      <c r="E62" s="375"/>
      <c r="F62" s="314" t="s">
        <v>158</v>
      </c>
      <c r="G62" s="370"/>
      <c r="H62" s="375"/>
      <c r="I62" s="314" t="s">
        <v>158</v>
      </c>
      <c r="J62" s="370"/>
      <c r="K62" s="375"/>
      <c r="L62" s="316" t="s">
        <v>158</v>
      </c>
      <c r="M62" s="218"/>
    </row>
    <row r="63" spans="1:13">
      <c r="A63" s="123"/>
      <c r="B63" s="148"/>
      <c r="C63" s="301" t="s">
        <v>54</v>
      </c>
      <c r="D63" s="371">
        <f>SUM(E63:E65)</f>
        <v>0</v>
      </c>
      <c r="E63" s="369"/>
      <c r="F63" s="325"/>
      <c r="G63" s="371">
        <f>SUM(H63:H65)</f>
        <v>0</v>
      </c>
      <c r="H63" s="369"/>
      <c r="I63" s="325"/>
      <c r="J63" s="371">
        <f>SUM(K63:K65)</f>
        <v>0</v>
      </c>
      <c r="K63" s="369"/>
      <c r="L63" s="327"/>
      <c r="M63" s="218"/>
    </row>
    <row r="64" spans="1:13">
      <c r="A64" s="123"/>
      <c r="B64" s="148"/>
      <c r="C64" s="296" t="s">
        <v>280</v>
      </c>
      <c r="D64" s="367"/>
      <c r="E64" s="369"/>
      <c r="F64" s="325"/>
      <c r="G64" s="367"/>
      <c r="H64" s="369"/>
      <c r="I64" s="325"/>
      <c r="J64" s="367"/>
      <c r="K64" s="369"/>
      <c r="L64" s="327"/>
      <c r="M64" s="218"/>
    </row>
    <row r="65" spans="1:14">
      <c r="A65" s="123"/>
      <c r="B65" s="148"/>
      <c r="C65" s="297" t="s">
        <v>279</v>
      </c>
      <c r="D65" s="370"/>
      <c r="E65" s="369"/>
      <c r="F65" s="325" t="s">
        <v>158</v>
      </c>
      <c r="G65" s="370"/>
      <c r="H65" s="369"/>
      <c r="I65" s="325" t="s">
        <v>158</v>
      </c>
      <c r="J65" s="370"/>
      <c r="K65" s="369"/>
      <c r="L65" s="327" t="s">
        <v>158</v>
      </c>
      <c r="M65" s="218"/>
    </row>
    <row r="66" spans="1:14">
      <c r="A66" s="123"/>
      <c r="B66" s="148"/>
      <c r="C66" s="301" t="s">
        <v>55</v>
      </c>
      <c r="D66" s="371">
        <f>SUM(E66:E68)</f>
        <v>0</v>
      </c>
      <c r="E66" s="369"/>
      <c r="F66" s="325"/>
      <c r="G66" s="371">
        <f>SUM(H66:H68)</f>
        <v>0</v>
      </c>
      <c r="H66" s="369"/>
      <c r="I66" s="325"/>
      <c r="J66" s="371">
        <f>SUM(K66:K68)</f>
        <v>0</v>
      </c>
      <c r="K66" s="369"/>
      <c r="L66" s="327"/>
      <c r="M66" s="218"/>
    </row>
    <row r="67" spans="1:14">
      <c r="A67" s="123"/>
      <c r="B67" s="148"/>
      <c r="C67" s="296" t="s">
        <v>280</v>
      </c>
      <c r="D67" s="367"/>
      <c r="E67" s="369"/>
      <c r="F67" s="325"/>
      <c r="G67" s="367"/>
      <c r="H67" s="369"/>
      <c r="I67" s="325"/>
      <c r="J67" s="367"/>
      <c r="K67" s="369"/>
      <c r="L67" s="327"/>
      <c r="M67" s="218"/>
    </row>
    <row r="68" spans="1:14">
      <c r="A68" s="123"/>
      <c r="B68" s="148"/>
      <c r="C68" s="297" t="s">
        <v>279</v>
      </c>
      <c r="D68" s="370"/>
      <c r="E68" s="369"/>
      <c r="F68" s="325" t="s">
        <v>158</v>
      </c>
      <c r="G68" s="370"/>
      <c r="H68" s="369"/>
      <c r="I68" s="325" t="s">
        <v>158</v>
      </c>
      <c r="J68" s="370"/>
      <c r="K68" s="369"/>
      <c r="L68" s="327" t="s">
        <v>158</v>
      </c>
      <c r="M68" s="218"/>
    </row>
    <row r="69" spans="1:14">
      <c r="A69" s="123"/>
      <c r="B69" s="148"/>
      <c r="C69" s="301" t="s">
        <v>56</v>
      </c>
      <c r="D69" s="371">
        <f>SUM(E69:E71)</f>
        <v>0</v>
      </c>
      <c r="E69" s="369"/>
      <c r="F69" s="325"/>
      <c r="G69" s="371">
        <f>SUM(H69:H71)</f>
        <v>0</v>
      </c>
      <c r="H69" s="369"/>
      <c r="I69" s="325"/>
      <c r="J69" s="371">
        <f>SUM(K69:K71)</f>
        <v>0</v>
      </c>
      <c r="K69" s="369"/>
      <c r="L69" s="327"/>
      <c r="M69" s="218"/>
    </row>
    <row r="70" spans="1:14">
      <c r="A70" s="123"/>
      <c r="B70" s="148"/>
      <c r="C70" s="296" t="s">
        <v>280</v>
      </c>
      <c r="D70" s="367"/>
      <c r="E70" s="369"/>
      <c r="F70" s="325"/>
      <c r="G70" s="367"/>
      <c r="H70" s="369"/>
      <c r="I70" s="325"/>
      <c r="J70" s="367"/>
      <c r="K70" s="369"/>
      <c r="L70" s="327"/>
      <c r="M70" s="218"/>
    </row>
    <row r="71" spans="1:14">
      <c r="A71" s="123"/>
      <c r="B71" s="148"/>
      <c r="C71" s="297" t="s">
        <v>279</v>
      </c>
      <c r="D71" s="370"/>
      <c r="E71" s="369"/>
      <c r="F71" s="325" t="s">
        <v>158</v>
      </c>
      <c r="G71" s="370"/>
      <c r="H71" s="369"/>
      <c r="I71" s="325" t="s">
        <v>158</v>
      </c>
      <c r="J71" s="370"/>
      <c r="K71" s="369"/>
      <c r="L71" s="327" t="s">
        <v>158</v>
      </c>
      <c r="M71" s="218"/>
    </row>
    <row r="72" spans="1:14">
      <c r="A72" s="123"/>
      <c r="B72" s="148"/>
      <c r="C72" s="301" t="s">
        <v>57</v>
      </c>
      <c r="D72" s="371">
        <f>SUM(E72:E73)</f>
        <v>0</v>
      </c>
      <c r="E72" s="369"/>
      <c r="F72" s="325"/>
      <c r="G72" s="371">
        <f>SUM(H72:H73)</f>
        <v>0</v>
      </c>
      <c r="H72" s="369"/>
      <c r="I72" s="325"/>
      <c r="J72" s="371">
        <f>SUM(K72:K73)</f>
        <v>0</v>
      </c>
      <c r="K72" s="369"/>
      <c r="L72" s="327"/>
      <c r="M72" s="218"/>
    </row>
    <row r="73" spans="1:14">
      <c r="A73" s="123"/>
      <c r="B73" s="148"/>
      <c r="C73" s="153"/>
      <c r="D73" s="367"/>
      <c r="E73" s="376"/>
      <c r="F73" s="350" t="s">
        <v>158</v>
      </c>
      <c r="G73" s="367"/>
      <c r="H73" s="376"/>
      <c r="I73" s="350" t="s">
        <v>158</v>
      </c>
      <c r="J73" s="367"/>
      <c r="K73" s="376"/>
      <c r="L73" s="327" t="s">
        <v>158</v>
      </c>
      <c r="M73" s="218"/>
    </row>
    <row r="74" spans="1:14">
      <c r="A74" s="123"/>
      <c r="B74" s="148"/>
      <c r="C74" s="301" t="s">
        <v>58</v>
      </c>
      <c r="D74" s="371">
        <f>SUM(E74:E76)</f>
        <v>0</v>
      </c>
      <c r="E74" s="369"/>
      <c r="F74" s="325"/>
      <c r="G74" s="371">
        <f>SUM(H74:H76)</f>
        <v>0</v>
      </c>
      <c r="H74" s="369"/>
      <c r="I74" s="325"/>
      <c r="J74" s="371">
        <f>SUM(K74:K76)</f>
        <v>0</v>
      </c>
      <c r="K74" s="377"/>
      <c r="L74" s="327"/>
      <c r="M74" s="218"/>
    </row>
    <row r="75" spans="1:14">
      <c r="A75" s="123"/>
      <c r="B75" s="148"/>
      <c r="C75" s="151"/>
      <c r="D75" s="367"/>
      <c r="E75" s="376"/>
      <c r="F75" s="350"/>
      <c r="G75" s="367"/>
      <c r="H75" s="376"/>
      <c r="I75" s="350"/>
      <c r="J75" s="367"/>
      <c r="K75" s="378"/>
      <c r="L75" s="351"/>
      <c r="M75" s="218"/>
    </row>
    <row r="76" spans="1:14">
      <c r="A76" s="123"/>
      <c r="B76" s="148"/>
      <c r="C76" s="151"/>
      <c r="D76" s="370"/>
      <c r="E76" s="369"/>
      <c r="F76" s="325"/>
      <c r="G76" s="370"/>
      <c r="H76" s="369"/>
      <c r="I76" s="325"/>
      <c r="J76" s="370"/>
      <c r="K76" s="377"/>
      <c r="L76" s="351"/>
      <c r="M76" s="218"/>
    </row>
    <row r="77" spans="1:14" ht="16.5" thickBot="1">
      <c r="A77" s="123"/>
      <c r="B77" s="166"/>
      <c r="C77" s="302" t="s">
        <v>59</v>
      </c>
      <c r="D77" s="379">
        <f>E77</f>
        <v>0</v>
      </c>
      <c r="E77" s="380"/>
      <c r="F77" s="361"/>
      <c r="G77" s="379">
        <f>H77</f>
        <v>0</v>
      </c>
      <c r="H77" s="380"/>
      <c r="I77" s="361"/>
      <c r="J77" s="379">
        <f>K77</f>
        <v>0</v>
      </c>
      <c r="K77" s="380"/>
      <c r="L77" s="362"/>
      <c r="M77" s="218"/>
    </row>
    <row r="78" spans="1:14" ht="30" customHeight="1" thickTop="1" thickBot="1">
      <c r="A78" s="123"/>
      <c r="B78" s="467" t="s">
        <v>69</v>
      </c>
      <c r="C78" s="468"/>
      <c r="D78" s="79">
        <f>D35+D44+D53+D58</f>
        <v>0</v>
      </c>
      <c r="E78" s="72"/>
      <c r="F78" s="168"/>
      <c r="G78" s="79">
        <f>G35+G44+G53+G58</f>
        <v>0</v>
      </c>
      <c r="H78" s="72"/>
      <c r="I78" s="168"/>
      <c r="J78" s="79">
        <f>J35+J44+J53+J58</f>
        <v>0</v>
      </c>
      <c r="K78" s="72"/>
      <c r="L78" s="169"/>
      <c r="M78" s="267"/>
    </row>
    <row r="79" spans="1:14" ht="16.5" thickTop="1">
      <c r="A79" s="123"/>
      <c r="B79" s="467" t="s">
        <v>111</v>
      </c>
      <c r="C79" s="468"/>
      <c r="D79" s="494">
        <f>ROUNDDOWN(D78*30/100,0)</f>
        <v>0</v>
      </c>
      <c r="E79" s="288" t="str">
        <f>IFERROR(IF(D79/D78&gt;0.3,"間接経費が30％を超過しています",""),"")</f>
        <v/>
      </c>
      <c r="F79" s="170"/>
      <c r="G79" s="494">
        <f>ROUNDDOWN(G78*30/100,0)</f>
        <v>0</v>
      </c>
      <c r="H79" s="288" t="str">
        <f>IFERROR(IF(G79/G78&gt;0.3,"間接経費が30％を超過しています",""),"")</f>
        <v/>
      </c>
      <c r="I79" s="170"/>
      <c r="J79" s="494">
        <f>ROUNDDOWN(J78*30/100,0)</f>
        <v>0</v>
      </c>
      <c r="K79" s="288" t="str">
        <f>IFERROR(IF(J79/J78&gt;0.3,"間接経費が30％を超過しています",""),"")</f>
        <v/>
      </c>
      <c r="L79" s="171"/>
      <c r="M79" s="268"/>
    </row>
    <row r="80" spans="1:14" ht="16.5" thickBot="1">
      <c r="A80" s="123"/>
      <c r="B80" s="501" t="s">
        <v>242</v>
      </c>
      <c r="C80" s="502"/>
      <c r="D80" s="495"/>
      <c r="E80" s="86"/>
      <c r="F80" s="172" t="str">
        <f>IFERROR("間接経費率："&amp;TEXT(D79/D78*100,"0")&amp;"%","")</f>
        <v/>
      </c>
      <c r="G80" s="495"/>
      <c r="H80" s="86"/>
      <c r="I80" s="172" t="str">
        <f>IFERROR("間接経費率："&amp;TEXT(G79/G78*100,"0")&amp;"%","")</f>
        <v/>
      </c>
      <c r="J80" s="495"/>
      <c r="K80" s="86"/>
      <c r="L80" s="173" t="str">
        <f>IFERROR("間接経費率："&amp;TEXT(J79/J78*100,"0")&amp;"%","")</f>
        <v/>
      </c>
      <c r="M80" s="268"/>
      <c r="N80" s="299">
        <f>COUNTIF(F80,"&lt;&gt;間接経費率：30%")+COUNTIF(I80,"&lt;&gt;間接経費率：30%")+COUNTIF(L80,"&lt;&gt;間接経費率：30%")-COUNTBLANK(F80)-COUNTBLANK(I80)-COUNTBLANK(L80)</f>
        <v>0</v>
      </c>
    </row>
    <row r="81" spans="1:21" ht="30" customHeight="1" thickTop="1" thickBot="1">
      <c r="A81" s="123"/>
      <c r="B81" s="467" t="s">
        <v>131</v>
      </c>
      <c r="C81" s="468"/>
      <c r="D81" s="275"/>
      <c r="E81" s="86"/>
      <c r="F81" s="261"/>
      <c r="G81" s="275"/>
      <c r="H81" s="86"/>
      <c r="I81" s="261"/>
      <c r="J81" s="275"/>
      <c r="K81" s="86"/>
      <c r="L81" s="269"/>
      <c r="M81" s="218"/>
      <c r="N81" s="299"/>
    </row>
    <row r="82" spans="1:21" ht="30" customHeight="1" thickTop="1" thickBot="1">
      <c r="A82" s="123"/>
      <c r="B82" s="463" t="s">
        <v>132</v>
      </c>
      <c r="C82" s="464"/>
      <c r="D82" s="92">
        <f>D78+D79-D81</f>
        <v>0</v>
      </c>
      <c r="E82" s="88"/>
      <c r="F82" s="270"/>
      <c r="G82" s="92">
        <f>G78+G79-G81</f>
        <v>0</v>
      </c>
      <c r="H82" s="88"/>
      <c r="I82" s="270"/>
      <c r="J82" s="92">
        <f>J78+J79-J81</f>
        <v>0</v>
      </c>
      <c r="K82" s="88"/>
      <c r="L82" s="271"/>
      <c r="M82" s="267"/>
      <c r="N82" s="299"/>
    </row>
    <row r="83" spans="1:21">
      <c r="A83" s="123"/>
      <c r="B83" s="500" t="s">
        <v>117</v>
      </c>
      <c r="C83" s="500"/>
      <c r="D83" s="500"/>
      <c r="E83" s="500"/>
      <c r="F83" s="500"/>
      <c r="G83" s="500"/>
      <c r="H83" s="500"/>
      <c r="I83" s="500"/>
      <c r="J83" s="500"/>
      <c r="K83" s="500"/>
      <c r="L83" s="500"/>
      <c r="M83" s="267"/>
      <c r="N83" s="299"/>
    </row>
    <row r="84" spans="1:21" ht="15.75" customHeight="1">
      <c r="A84" s="123"/>
      <c r="B84" s="584" t="s">
        <v>281</v>
      </c>
      <c r="C84" s="585"/>
      <c r="D84" s="585"/>
      <c r="E84" s="585"/>
      <c r="F84" s="585"/>
      <c r="G84" s="585"/>
      <c r="H84" s="585"/>
      <c r="I84" s="585"/>
      <c r="J84" s="585"/>
      <c r="K84" s="585"/>
      <c r="L84" s="585"/>
      <c r="M84" s="123"/>
      <c r="N84" s="299"/>
      <c r="S84" s="120"/>
      <c r="U84" s="44"/>
    </row>
    <row r="85" spans="1:21" ht="30" customHeight="1">
      <c r="A85" s="123"/>
      <c r="B85" s="499"/>
      <c r="C85" s="499"/>
      <c r="D85" s="499"/>
      <c r="E85" s="499"/>
      <c r="F85" s="499"/>
      <c r="G85" s="499"/>
      <c r="H85" s="499"/>
      <c r="I85" s="499"/>
      <c r="J85" s="499"/>
      <c r="K85" s="499"/>
      <c r="L85" s="499"/>
      <c r="M85" s="123"/>
      <c r="N85" s="299">
        <f>LENB(B85)</f>
        <v>0</v>
      </c>
      <c r="S85" s="120"/>
      <c r="U85" s="44"/>
    </row>
    <row r="86" spans="1:21" ht="11.25" customHeight="1">
      <c r="A86" s="123"/>
      <c r="B86" s="272"/>
      <c r="C86" s="123"/>
      <c r="D86" s="126"/>
      <c r="E86" s="126"/>
      <c r="F86" s="123"/>
      <c r="G86" s="126"/>
      <c r="H86" s="126"/>
      <c r="I86" s="123"/>
      <c r="J86" s="126"/>
      <c r="K86" s="126"/>
      <c r="L86" s="123"/>
      <c r="M86" s="123"/>
      <c r="N86" s="299"/>
    </row>
  </sheetData>
  <sheetProtection algorithmName="SHA-512" hashValue="l12bi3TCFYY5vK2E3s+jq8NBnR2DYidrF0ai8X+pJm0256S0crmSkA0e5cvFxra7BNP2AirwJ2jGB0N9wFmoDg==" saltValue="SjXgafb2u/E1sMeWwKNfBw==" spinCount="100000" sheet="1" objects="1" scenarios="1"/>
  <mergeCells count="99">
    <mergeCell ref="B84:L84"/>
    <mergeCell ref="B85:L85"/>
    <mergeCell ref="G15:I15"/>
    <mergeCell ref="D15:F15"/>
    <mergeCell ref="G22:I22"/>
    <mergeCell ref="G19:I19"/>
    <mergeCell ref="G20:I20"/>
    <mergeCell ref="G21:I21"/>
    <mergeCell ref="J19:L19"/>
    <mergeCell ref="J18:L18"/>
    <mergeCell ref="J17:L17"/>
    <mergeCell ref="J16:L16"/>
    <mergeCell ref="J21:L21"/>
    <mergeCell ref="J20:L20"/>
    <mergeCell ref="D25:F25"/>
    <mergeCell ref="G79:G80"/>
    <mergeCell ref="J22:L22"/>
    <mergeCell ref="J23:L24"/>
    <mergeCell ref="J26:L26"/>
    <mergeCell ref="G23:I24"/>
    <mergeCell ref="B23:C23"/>
    <mergeCell ref="B25:C25"/>
    <mergeCell ref="J25:L25"/>
    <mergeCell ref="G25:I25"/>
    <mergeCell ref="D23:F24"/>
    <mergeCell ref="D22:F22"/>
    <mergeCell ref="B22:C22"/>
    <mergeCell ref="B26:C26"/>
    <mergeCell ref="D26:F26"/>
    <mergeCell ref="B14:C14"/>
    <mergeCell ref="D10:F10"/>
    <mergeCell ref="D11:F11"/>
    <mergeCell ref="G11:I11"/>
    <mergeCell ref="J11:L11"/>
    <mergeCell ref="M16:N16"/>
    <mergeCell ref="M17:N17"/>
    <mergeCell ref="M18:N18"/>
    <mergeCell ref="M19:N19"/>
    <mergeCell ref="B7:C7"/>
    <mergeCell ref="D8:F8"/>
    <mergeCell ref="G8:I8"/>
    <mergeCell ref="J8:L8"/>
    <mergeCell ref="J9:L9"/>
    <mergeCell ref="G9:I9"/>
    <mergeCell ref="D9:F9"/>
    <mergeCell ref="B8:C9"/>
    <mergeCell ref="B15:C15"/>
    <mergeCell ref="G16:I16"/>
    <mergeCell ref="G17:I17"/>
    <mergeCell ref="G18:I18"/>
    <mergeCell ref="M26:N26"/>
    <mergeCell ref="M27:N27"/>
    <mergeCell ref="M20:N20"/>
    <mergeCell ref="M21:N21"/>
    <mergeCell ref="M22:N22"/>
    <mergeCell ref="M23:N24"/>
    <mergeCell ref="M25:N25"/>
    <mergeCell ref="Q7:Q8"/>
    <mergeCell ref="J15:L15"/>
    <mergeCell ref="J10:L10"/>
    <mergeCell ref="D21:F21"/>
    <mergeCell ref="D18:F18"/>
    <mergeCell ref="D17:F17"/>
    <mergeCell ref="D16:F16"/>
    <mergeCell ref="D20:F20"/>
    <mergeCell ref="M9:N9"/>
    <mergeCell ref="M8:N8"/>
    <mergeCell ref="J7:L7"/>
    <mergeCell ref="G7:I7"/>
    <mergeCell ref="G10:I10"/>
    <mergeCell ref="M7:N7"/>
    <mergeCell ref="M14:N14"/>
    <mergeCell ref="M15:N15"/>
    <mergeCell ref="D19:F19"/>
    <mergeCell ref="B35:C35"/>
    <mergeCell ref="B24:C24"/>
    <mergeCell ref="G26:I26"/>
    <mergeCell ref="G33:I33"/>
    <mergeCell ref="B33:C33"/>
    <mergeCell ref="D33:F33"/>
    <mergeCell ref="B27:C27"/>
    <mergeCell ref="D27:F27"/>
    <mergeCell ref="B32:C32"/>
    <mergeCell ref="B83:L83"/>
    <mergeCell ref="J79:J80"/>
    <mergeCell ref="J33:L33"/>
    <mergeCell ref="G27:I27"/>
    <mergeCell ref="J32:L32"/>
    <mergeCell ref="B82:C82"/>
    <mergeCell ref="B80:C80"/>
    <mergeCell ref="B81:C81"/>
    <mergeCell ref="B78:C78"/>
    <mergeCell ref="B79:C79"/>
    <mergeCell ref="D79:D80"/>
    <mergeCell ref="B53:C53"/>
    <mergeCell ref="B58:C58"/>
    <mergeCell ref="B44:C44"/>
    <mergeCell ref="B34:C34"/>
    <mergeCell ref="J27:L27"/>
  </mergeCells>
  <phoneticPr fontId="1"/>
  <conditionalFormatting sqref="B85:L85">
    <cfRule type="expression" dxfId="10" priority="1">
      <formula>$N$80=0</formula>
    </cfRule>
    <cfRule type="expression" dxfId="9" priority="2">
      <formula>IF(AND($N$80&gt;0,$N$85=0),TRUE,FALSE)</formula>
    </cfRule>
  </conditionalFormatting>
  <conditionalFormatting sqref="D9:L9">
    <cfRule type="cellIs" dxfId="8" priority="21" operator="greaterThan">
      <formula>$P$9</formula>
    </cfRule>
  </conditionalFormatting>
  <conditionalFormatting sqref="F36:F76">
    <cfRule type="expression" dxfId="7" priority="7">
      <formula>IF(AND(E36&gt;0,F36=""),TRUE,FALSE)</formula>
    </cfRule>
  </conditionalFormatting>
  <conditionalFormatting sqref="G9:L9 G16:L27 G35:L82">
    <cfRule type="expression" dxfId="6" priority="3">
      <formula>IF($B$7="1年間課題です",TRUE,FALSE)</formula>
    </cfRule>
  </conditionalFormatting>
  <conditionalFormatting sqref="I36:I76">
    <cfRule type="expression" dxfId="5" priority="8">
      <formula>IF(AND(H36&gt;0,I36=""),TRUE,FALSE)</formula>
    </cfRule>
  </conditionalFormatting>
  <conditionalFormatting sqref="J9 J16:L27 J35:L82">
    <cfRule type="expression" dxfId="4" priority="4">
      <formula>IF($B$7="2年間課題です",TRUE,FALSE)</formula>
    </cfRule>
  </conditionalFormatting>
  <conditionalFormatting sqref="J9">
    <cfRule type="expression" dxfId="3" priority="22">
      <formula>IF(COUNTIF(D10:I10,"上限額を超過しています")&gt;0,TRUE,FALSE)</formula>
    </cfRule>
  </conditionalFormatting>
  <conditionalFormatting sqref="J81 G81 D81">
    <cfRule type="containsBlanks" dxfId="2" priority="11">
      <formula>LEN(TRIM(D81))=0</formula>
    </cfRule>
  </conditionalFormatting>
  <conditionalFormatting sqref="K36:K43 K45:K52 K54:K57 K59:K77 H36:H43 H45:H52 H54:H57 H59:H77 E36:E43 E45:E52 E54:E57 E59:E77">
    <cfRule type="containsBlanks" dxfId="1" priority="5">
      <formula>LEN(TRIM(E36))=0</formula>
    </cfRule>
  </conditionalFormatting>
  <conditionalFormatting sqref="L36:L76">
    <cfRule type="expression" dxfId="0" priority="9">
      <formula>IF(AND(K36&gt;0,L36=""),TRUE,FALSE)</formula>
    </cfRule>
  </conditionalFormatting>
  <dataValidations count="1">
    <dataValidation type="whole" allowBlank="1" showInputMessage="1" showErrorMessage="1" error="半角の数字を入力してください。" sqref="J79:J80 D45:E52 D54:E57 D59:E77 J36:K43 G45:H52 G54:H57 G59:H77 G36:H43 J45:K52 J54:K57 J59:K77 D79:D80 G79:G80 D36:E43" xr:uid="{68697E82-9032-4BC1-A364-D332B87E35CF}">
      <formula1>0</formula1>
      <formula2>999999</formula2>
    </dataValidation>
  </dataValidations>
  <pageMargins left="0.59055118110236227" right="0.59055118110236227" top="0.39370078740157483" bottom="0.39370078740157483" header="0.31496062992125984" footer="0.31496062992125984"/>
  <pageSetup paperSize="9" scale="56" orientation="portrait" r:id="rId1"/>
  <ignoredErrors>
    <ignoredError sqref="D36 G36 J36 J40 G40 D40 D45 G45 J45 G49 J49 D54 G54 J54 D59 D63 D69 D72 D74 D77 G59 G63 G66 G69 G72 G74 G77 J59 J63 J66 J69 J72 J74 J77 D49 D66 J79 G79 D7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MST</vt:lpstr>
      <vt:lpstr>【共通】課題情報</vt:lpstr>
      <vt:lpstr>★記入例★</vt:lpstr>
      <vt:lpstr>【問・革】経費サマリ</vt:lpstr>
      <vt:lpstr>【問・革】ST1</vt:lpstr>
      <vt:lpstr>【問・革】ST2</vt:lpstr>
      <vt:lpstr>【問・革】ST3</vt:lpstr>
      <vt:lpstr>【問・革】ST4</vt:lpstr>
      <vt:lpstr>【問・革】ST5</vt:lpstr>
      <vt:lpstr>【問・革】ST6</vt:lpstr>
      <vt:lpstr>【問・革】ST7</vt:lpstr>
      <vt:lpstr>【次世代】経費</vt:lpstr>
      <vt:lpstr>①公募区分</vt:lpstr>
      <vt:lpstr>【共通】課題情報!Print_Area</vt:lpstr>
      <vt:lpstr>【次世代】経費!Print_Area</vt:lpstr>
      <vt:lpstr>【問・革】ST1!Print_Area</vt:lpstr>
      <vt:lpstr>【問・革】ST2!Print_Area</vt:lpstr>
      <vt:lpstr>【問・革】ST3!Print_Area</vt:lpstr>
      <vt:lpstr>【問・革】ST4!Print_Area</vt:lpstr>
      <vt:lpstr>【問・革】ST5!Print_Area</vt:lpstr>
      <vt:lpstr>【問・革】ST6!Print_Area</vt:lpstr>
      <vt:lpstr>【問・革】ST7!Print_Area</vt:lpstr>
      <vt:lpstr>【問・革】経費サマリ!Print_Area</vt:lpstr>
      <vt:lpstr>★記入例★!Print_Area</vt:lpstr>
      <vt:lpstr>MST!Print_Area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2026-08-28T07:16:26Z</cp:lastPrinted>
  <dcterms:created xsi:type="dcterms:W3CDTF">2025-06-25T07:48:07Z</dcterms:created>
  <dcterms:modified xsi:type="dcterms:W3CDTF">2026-09-01T08:50:48Z</dcterms:modified>
</cp:coreProperties>
</file>